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21057fa564b4ba6" /></Relationships>
</file>

<file path=xl/workbook.xml><?xml version="1.0" encoding="utf-8"?>
<x:workbook xmlns:x="http://schemas.openxmlformats.org/spreadsheetml/2006/main">
  <x:sheets>
    <x:sheet xmlns:r="http://schemas.openxmlformats.org/officeDocument/2006/relationships" name="Accueil" sheetId="1" r:id="R38f1ece1685247f9"/>
    <x:sheet xmlns:r="http://schemas.openxmlformats.org/officeDocument/2006/relationships" name="Paramètres" sheetId="2" r:id="R3978196354a94c66"/>
    <x:sheet xmlns:r="http://schemas.openxmlformats.org/officeDocument/2006/relationships" name="IJ_LAA" sheetId="3" r:id="R132e9533fe5b4c58"/>
    <x:sheet xmlns:r="http://schemas.openxmlformats.org/officeDocument/2006/relationships" name="Blocage_Salaire" sheetId="4" r:id="R5156b462154b4e6d"/>
    <x:sheet xmlns:r="http://schemas.openxmlformats.org/officeDocument/2006/relationships" name="Vacances_TP" sheetId="5" r:id="R363432f7b27d4971"/>
    <x:sheet xmlns:r="http://schemas.openxmlformats.org/officeDocument/2006/relationships" name="Vacances_Droit" sheetId="6" r:id="Rbd8b2188b2fe4e28"/>
    <x:sheet xmlns:r="http://schemas.openxmlformats.org/officeDocument/2006/relationships" name="Heures_Sup" sheetId="7" r:id="R1ccbd5da7a3447f2"/>
    <x:sheet xmlns:r="http://schemas.openxmlformats.org/officeDocument/2006/relationships" name="Salaire_Prorata" sheetId="8" r:id="R7535aa06eb96463a"/>
    <x:sheet xmlns:r="http://schemas.openxmlformats.org/officeDocument/2006/relationships" name="Références" sheetId="9" r:id="R7f692f47c15f4dd3"/>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
    <x:numFmt numFmtId="201" formatCode="0.00%"/>
    <x:numFmt numFmtId="202" formatCode="0"/>
    <x:numFmt numFmtId="203" formatCode="0.00"/>
    <x:numFmt numFmtId="204" formatCode="yyyy-mm-dd"/>
  </x:numFmts>
  <x:fonts count="7">
    <x:font>
      <x:sz val="11"/>
      <x:name val="Carlito"/>
    </x:font>
    <x:font>
      <x:b/>
      <x:sz val="16"/>
      <x:color theme="0"/>
      <x:name val="Carlito"/>
    </x:font>
    <x:font>
      <x:b/>
      <x:sz val="11"/>
      <x:color theme="0"/>
      <x:name val="Carlito"/>
    </x:font>
    <x:font>
      <x:b/>
      <x:sz val="11"/>
      <x:name val="Carlito"/>
    </x:font>
    <x:font>
      <x:b/>
      <x:i/>
      <x:sz val="12"/>
      <x:color theme="4"/>
      <x:name val="Carlito"/>
    </x:font>
    <x:font>
      <x:b/>
      <x:sz val="11"/>
      <x:color theme="4"/>
      <x:name val="Carlito"/>
    </x:font>
    <x:font>
      <x:b/>
      <x:sz val="11"/>
      <x:color theme="1"/>
      <x:name val="Carlito"/>
    </x:font>
  </x:fonts>
  <x:fills count="9">
    <x:fill>
      <x:patternFill patternType="none"/>
    </x:fill>
    <x:fill>
      <x:patternFill patternType="gray125"/>
    </x:fill>
    <x:fill>
      <x:patternFill patternType="solid">
        <x:fgColor theme="4"/>
      </x:patternFill>
    </x:fill>
    <x:fill>
      <x:patternFill patternType="solid">
        <x:fgColor theme="5"/>
      </x:patternFill>
    </x:fill>
    <x:fill>
      <x:patternFill patternType="solid">
        <x:fgColor theme="6"/>
      </x:patternFill>
    </x:fill>
    <x:fill>
      <x:patternFill patternType="solid">
        <x:fgColor theme="2"/>
      </x:patternFill>
    </x:fill>
    <x:fill>
      <x:patternFill patternType="solid">
        <x:fgColor rgb="FAFAFA"/>
      </x:patternFill>
    </x:fill>
    <x:fill>
      <x:patternFill patternType="solid">
        <x:fgColor rgb="FFF8E1"/>
      </x:patternFill>
    </x:fill>
    <x:fill>
      <x:patternFill patternType="solid">
        <x:fgColor rgb="EEF5FF"/>
      </x:patternFill>
    </x:fill>
  </x:fills>
  <x:borders count="28">
    <x:border/>
    <x:border>
      <x:left style="thin">
        <x:color rgb="D1D5DB"/>
      </x:left>
      <x:top style="thin">
        <x:color rgb="D1D5DB"/>
      </x:top>
    </x:border>
    <x:border>
      <x:top style="thin">
        <x:color rgb="D1D5DB"/>
      </x:top>
    </x:border>
    <x:border>
      <x:right style="thin">
        <x:color rgb="D1D5DB"/>
      </x:right>
      <x:top style="thin">
        <x:color rgb="D1D5DB"/>
      </x:top>
    </x:border>
    <x:border>
      <x:left style="thin">
        <x:color rgb="D1D5DB"/>
      </x:left>
    </x:border>
    <x:border>
      <x:right style="thin">
        <x:color rgb="D1D5DB"/>
      </x:right>
    </x:border>
    <x:border>
      <x:left style="thin">
        <x:color rgb="D1D5DB"/>
      </x:left>
      <x:bottom style="thin">
        <x:color rgb="D1D5DB"/>
      </x:bottom>
    </x:border>
    <x:border>
      <x:bottom style="thin">
        <x:color rgb="D1D5DB"/>
      </x:bottom>
    </x:border>
    <x:border>
      <x:right style="thin">
        <x:color rgb="D1D5DB"/>
      </x:right>
      <x:bottom style="thin">
        <x:color rgb="D1D5DB"/>
      </x:bottom>
    </x:border>
    <x:border>
      <x:left style="thin">
        <x:color rgb="D1D5DB"/>
      </x:left>
      <x:top style="thin">
        <x:color rgb="D1D5DB"/>
      </x:top>
      <x:bottom style="thin">
        <x:color rgb="D1D5DB"/>
      </x:bottom>
    </x:border>
    <x:border>
      <x:top style="thin">
        <x:color rgb="D1D5DB"/>
      </x:top>
      <x:bottom style="thin">
        <x:color rgb="D1D5DB"/>
      </x:bottom>
    </x:border>
    <x:border>
      <x:right style="thin">
        <x:color rgb="D1D5DB"/>
      </x:right>
      <x:top style="thin">
        <x:color rgb="D1D5DB"/>
      </x:top>
      <x:bottom style="thin">
        <x:color rgb="D1D5DB"/>
      </x:bottom>
    </x:border>
    <x:border>
      <x:left style="thin">
        <x:color rgb="E5E7EB"/>
      </x:left>
      <x:right style="thin">
        <x:color rgb="E5E7EB"/>
      </x:right>
      <x:top style="thin">
        <x:color rgb="E5E7EB"/>
      </x:top>
    </x:border>
    <x:border>
      <x:left style="thin">
        <x:color rgb="E5E7EB"/>
      </x:left>
      <x:right style="thin">
        <x:color rgb="E5E7EB"/>
      </x:right>
    </x:border>
    <x:border>
      <x:left style="thin">
        <x:color rgb="E5E7EB"/>
      </x:left>
      <x:right style="thin">
        <x:color rgb="E5E7EB"/>
      </x:right>
      <x:bottom style="thin">
        <x:color rgb="E5E7EB"/>
      </x:bottom>
    </x:border>
    <x:border>
      <x:left style="thin">
        <x:color rgb="E5E7EB"/>
      </x:left>
      <x:top style="thin">
        <x:color rgb="E5E7EB"/>
      </x:top>
    </x:border>
    <x:border>
      <x:top style="thin">
        <x:color rgb="E5E7EB"/>
      </x:top>
    </x:border>
    <x:border>
      <x:right style="thin">
        <x:color rgb="E5E7EB"/>
      </x:right>
      <x:top style="thin">
        <x:color rgb="E5E7EB"/>
      </x:top>
    </x:border>
    <x:border>
      <x:left style="thin">
        <x:color rgb="E5E7EB"/>
      </x:left>
    </x:border>
    <x:border>
      <x:right style="thin">
        <x:color rgb="E5E7EB"/>
      </x:right>
    </x:border>
    <x:border>
      <x:left style="thin">
        <x:color rgb="E5E7EB"/>
      </x:left>
      <x:bottom style="thin">
        <x:color rgb="E5E7EB"/>
      </x:bottom>
    </x:border>
    <x:border>
      <x:bottom style="thin">
        <x:color rgb="E5E7EB"/>
      </x:bottom>
    </x:border>
    <x:border>
      <x:right style="thin">
        <x:color rgb="E5E7EB"/>
      </x:right>
      <x:bottom style="thin">
        <x:color rgb="E5E7EB"/>
      </x:bottom>
    </x:border>
    <x:border>
      <x:left style="thin">
        <x:color rgb="D1D5DB"/>
      </x:left>
      <x:right style="thin">
        <x:color rgb="D1D5DB"/>
      </x:right>
      <x:top style="thin">
        <x:color rgb="D1D5DB"/>
      </x:top>
    </x:border>
    <x:border>
      <x:left style="thin">
        <x:color rgb="D1D5DB"/>
      </x:left>
      <x:right style="thin">
        <x:color rgb="D1D5DB"/>
      </x:right>
    </x:border>
    <x:border>
      <x:left style="thin">
        <x:color rgb="D1D5DB"/>
      </x:left>
      <x:right style="thin">
        <x:color rgb="D1D5DB"/>
      </x:right>
      <x:bottom style="thin">
        <x:color rgb="D1D5DB"/>
      </x:bottom>
    </x:border>
    <x:border>
      <x:left style="thin">
        <x:color rgb="E5E7EB"/>
      </x:left>
      <x:right style="thin">
        <x:color rgb="E5E7EB"/>
      </x:right>
      <x:top style="thin">
        <x:color rgb="D1D5DB"/>
      </x:top>
    </x:border>
    <x:border>
      <x:left style="thin">
        <x:color rgb="E5E7EB"/>
      </x:left>
      <x:right style="thin">
        <x:color rgb="E5E7EB"/>
      </x:right>
      <x:bottom style="thin">
        <x:color rgb="D1D5DB"/>
      </x:bottom>
    </x:border>
  </x:borders>
  <x:cellStyleXfs count="1">
    <x:xf numFmtId="0" fontId="0" fillId="0" borderId="0"/>
  </x:cellStyleXfs>
  <x:cellXfs count="11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left"/>
    </x:xf>
    <x:xf numFmtId="0" fontId="2" fillId="3" borderId="0" xfId="0" applyNumberFormat="1" applyFont="1" applyFill="1" applyBorder="1" applyAlignment="1">
      <x:alignment horizontal="left" vertical="center"/>
    </x:xf>
    <x:xf numFmtId="0" fontId="3" fillId="0" borderId="0" xfId="0" applyNumberFormat="1" applyFont="1" applyFill="1" applyBorder="1"/>
    <x:xf numFmtId="0" fontId="2" fillId="3" borderId="0" xfId="0" applyNumberFormat="1" applyFont="1" applyFill="1" applyBorder="1" applyAlignment="1">
      <x:alignment horizontal="left" vertical="center" wrapText="1"/>
    </x:xf>
    <x:xf numFmtId="0" fontId="3" fillId="0"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3" borderId="1" xfId="0" applyNumberFormat="1" applyFont="1" applyFill="1" applyBorder="1" applyAlignment="1">
      <x:alignment horizontal="left" vertical="center" wrapText="1"/>
    </x:xf>
    <x:xf numFmtId="0" fontId="2" fillId="3" borderId="2" xfId="0" applyNumberFormat="1" applyFont="1" applyFill="1" applyBorder="1" applyAlignment="1">
      <x:alignment horizontal="left" vertical="center" wrapText="1"/>
    </x:xf>
    <x:xf numFmtId="0" fontId="2" fillId="3" borderId="3" xfId="0" applyNumberFormat="1" applyFont="1" applyFill="1" applyBorder="1" applyAlignment="1">
      <x:alignment horizontal="left" vertical="center" wrapText="1"/>
    </x:xf>
    <x:xf numFmtId="0" fontId="3"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3"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3"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0" fillId="5" borderId="0" xfId="0" applyNumberFormat="1" applyFont="1" applyFill="1" applyBorder="1"/>
    <x:xf numFmtId="0" fontId="5" fillId="5" borderId="0" xfId="0" applyNumberFormat="1" applyFont="1" applyFill="1" applyBorder="1"/>
    <x:xf numFmtId="0" fontId="5" fillId="5" borderId="9" xfId="0" applyNumberFormat="1" applyFont="1" applyFill="1" applyBorder="1"/>
    <x:xf numFmtId="0" fontId="5" fillId="5" borderId="10" xfId="0" applyNumberFormat="1" applyFont="1" applyFill="1" applyBorder="1"/>
    <x:xf numFmtId="0" fontId="5" fillId="5" borderId="11" xfId="0" applyNumberFormat="1" applyFont="1" applyFill="1" applyBorder="1"/>
    <x:xf numFmtId="0" fontId="0" fillId="6" borderId="0" xfId="0" applyNumberFormat="1" applyFont="1" applyFill="1" applyBorder="1"/>
    <x:xf numFmtId="0" fontId="6" fillId="6" borderId="0" xfId="0" applyNumberFormat="1" applyFont="1" applyFill="1" applyBorder="1"/>
    <x:xf numFmtId="0" fontId="6" fillId="6" borderId="12" xfId="0" applyNumberFormat="1" applyFont="1" applyFill="1" applyBorder="1"/>
    <x:xf numFmtId="0" fontId="6" fillId="6" borderId="13" xfId="0" applyNumberFormat="1" applyFont="1" applyFill="1" applyBorder="1"/>
    <x:xf numFmtId="0" fontId="6" fillId="6" borderId="14" xfId="0" applyNumberFormat="1" applyFont="1" applyFill="1" applyBorder="1"/>
    <x:xf numFmtId="0" fontId="0" fillId="7" borderId="0" xfId="0" applyNumberFormat="1" applyFont="1" applyFill="1" applyBorder="1"/>
    <x:xf numFmtId="0" fontId="0" fillId="7" borderId="12" xfId="0" applyNumberFormat="1" applyFont="1" applyFill="1" applyBorder="1"/>
    <x:xf numFmtId="0" fontId="0" fillId="7" borderId="13" xfId="0" applyNumberFormat="1" applyFont="1" applyFill="1" applyBorder="1"/>
    <x:xf numFmtId="0" fontId="0" fillId="7" borderId="14" xfId="0" applyNumberFormat="1" applyFont="1" applyFill="1" applyBorder="1"/>
    <x:xf numFmtId="200" fontId="0" fillId="7" borderId="12" xfId="0" applyNumberFormat="1" applyFont="1" applyFill="1" applyBorder="1"/>
    <x:xf numFmtId="201" fontId="0" fillId="7" borderId="13" xfId="0" applyNumberFormat="1" applyFont="1" applyFill="1" applyBorder="1"/>
    <x:xf numFmtId="202" fontId="0" fillId="7" borderId="13" xfId="0" applyNumberFormat="1" applyFont="1" applyFill="1" applyBorder="1"/>
    <x:xf numFmtId="203" fontId="0" fillId="7" borderId="13" xfId="0" applyNumberFormat="1" applyFont="1" applyFill="1" applyBorder="1"/>
    <x:xf numFmtId="203" fontId="0" fillId="7" borderId="14" xfId="0" applyNumberFormat="1" applyFont="1" applyFill="1" applyBorder="1"/>
    <x:xf numFmtId="0" fontId="0" fillId="0" borderId="15" xfId="0" applyNumberFormat="1" applyFont="1" applyFill="1" applyBorder="1"/>
    <x:xf numFmtId="0" fontId="0" fillId="0" borderId="16" xfId="0" applyNumberFormat="1" applyFont="1" applyFill="1" applyBorder="1"/>
    <x:xf numFmtId="0" fontId="0" fillId="0" borderId="17" xfId="0" applyNumberFormat="1" applyFont="1" applyFill="1" applyBorder="1"/>
    <x:xf numFmtId="0" fontId="0" fillId="0" borderId="18" xfId="0" applyNumberFormat="1" applyFont="1" applyFill="1" applyBorder="1"/>
    <x:xf numFmtId="0" fontId="0" fillId="0" borderId="0" xfId="0" applyNumberFormat="1" applyFont="1" applyFill="1" applyBorder="1"/>
    <x:xf numFmtId="0" fontId="0" fillId="0" borderId="19" xfId="0" applyNumberFormat="1" applyFont="1" applyFill="1" applyBorder="1"/>
    <x:xf numFmtId="0" fontId="0" fillId="0" borderId="20" xfId="0" applyNumberFormat="1" applyFont="1" applyFill="1" applyBorder="1"/>
    <x:xf numFmtId="0" fontId="0" fillId="0" borderId="21" xfId="0" applyNumberFormat="1" applyFont="1" applyFill="1" applyBorder="1"/>
    <x:xf numFmtId="0" fontId="0" fillId="0" borderId="22" xfId="0" applyNumberFormat="1" applyFont="1" applyFill="1" applyBorder="1"/>
    <x:xf numFmtId="201" fontId="0" fillId="7" borderId="12" xfId="0" applyNumberFormat="1" applyFont="1" applyFill="1" applyBorder="1"/>
    <x:xf numFmtId="201" fontId="0" fillId="7" borderId="14" xfId="0" applyNumberFormat="1" applyFont="1" applyFill="1" applyBorder="1"/>
    <x:xf numFmtId="200" fontId="0" fillId="7" borderId="13" xfId="0" applyNumberFormat="1" applyFont="1" applyFill="1" applyBorder="1"/>
    <x:xf numFmtId="204" fontId="0" fillId="7" borderId="13" xfId="0" applyNumberFormat="1" applyFont="1" applyFill="1" applyBorder="1"/>
    <x:xf numFmtId="204" fontId="0" fillId="7" borderId="14" xfId="0" applyNumberFormat="1" applyFont="1" applyFill="1" applyBorder="1"/>
    <x:xf numFmtId="0" fontId="0" fillId="8" borderId="0" xfId="0" applyNumberFormat="1" applyFont="1" applyFill="1" applyBorder="1"/>
    <x:xf numFmtId="0" fontId="5" fillId="8" borderId="0" xfId="0" applyNumberFormat="1" applyFont="1" applyFill="1" applyBorder="1"/>
    <x:xf numFmtId="0" fontId="5" fillId="8" borderId="23" xfId="0" applyNumberFormat="1" applyFont="1" applyFill="1" applyBorder="1"/>
    <x:xf numFmtId="0" fontId="5" fillId="8" borderId="24" xfId="0" applyNumberFormat="1" applyFont="1" applyFill="1" applyBorder="1"/>
    <x:xf numFmtId="0" fontId="5" fillId="8" borderId="25" xfId="0" applyNumberFormat="1" applyFont="1" applyFill="1" applyBorder="1"/>
    <x:xf numFmtId="200" fontId="5" fillId="8" borderId="23" xfId="0" applyNumberFormat="1" applyFont="1" applyFill="1" applyBorder="1"/>
    <x:xf numFmtId="200" fontId="5" fillId="8" borderId="24" xfId="0" applyNumberFormat="1" applyFont="1" applyFill="1" applyBorder="1"/>
    <x:xf numFmtId="204" fontId="5" fillId="8" borderId="24" xfId="0" applyNumberFormat="1" applyFont="1" applyFill="1" applyBorder="1"/>
    <x:xf numFmtId="202" fontId="5" fillId="8" borderId="24" xfId="0" applyNumberFormat="1" applyFont="1" applyFill="1" applyBorder="1"/>
    <x:xf numFmtId="200" fontId="5" fillId="8" borderId="25" xfId="0" applyNumberFormat="1" applyFont="1" applyFill="1" applyBorder="1"/>
    <x:xf numFmtId="0" fontId="0" fillId="5" borderId="1" xfId="0" applyNumberFormat="1" applyFont="1" applyFill="1" applyBorder="1"/>
    <x:xf numFmtId="0" fontId="0" fillId="5" borderId="2" xfId="0" applyNumberFormat="1" applyFont="1" applyFill="1" applyBorder="1"/>
    <x:xf numFmtId="0" fontId="0" fillId="5" borderId="3" xfId="0" applyNumberFormat="1" applyFont="1" applyFill="1" applyBorder="1"/>
    <x:xf numFmtId="0" fontId="0" fillId="5" borderId="4" xfId="0" applyNumberFormat="1" applyFont="1" applyFill="1" applyBorder="1"/>
    <x:xf numFmtId="0" fontId="0" fillId="5" borderId="5" xfId="0" applyNumberFormat="1" applyFont="1" applyFill="1" applyBorder="1"/>
    <x:xf numFmtId="0" fontId="0" fillId="5" borderId="6" xfId="0" applyNumberFormat="1" applyFont="1" applyFill="1" applyBorder="1"/>
    <x:xf numFmtId="0" fontId="0" fillId="5" borderId="7" xfId="0" applyNumberFormat="1" applyFont="1" applyFill="1" applyBorder="1"/>
    <x:xf numFmtId="0" fontId="0" fillId="5" borderId="8" xfId="0" applyNumberFormat="1" applyFont="1" applyFill="1" applyBorder="1"/>
    <x:xf numFmtId="0" fontId="0" fillId="5" borderId="1" xfId="0" applyNumberFormat="1" applyFont="1" applyFill="1" applyBorder="1" applyAlignment="1">
      <x:alignment wrapText="1"/>
    </x:xf>
    <x:xf numFmtId="0" fontId="0" fillId="5" borderId="2" xfId="0" applyNumberFormat="1" applyFont="1" applyFill="1" applyBorder="1" applyAlignment="1">
      <x:alignment wrapText="1"/>
    </x:xf>
    <x:xf numFmtId="0" fontId="0" fillId="5" borderId="3" xfId="0" applyNumberFormat="1" applyFont="1" applyFill="1" applyBorder="1" applyAlignment="1">
      <x:alignment wrapText="1"/>
    </x:xf>
    <x:xf numFmtId="0" fontId="0" fillId="5" borderId="4"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5" xfId="0" applyNumberFormat="1" applyFont="1" applyFill="1" applyBorder="1" applyAlignment="1">
      <x:alignment wrapText="1"/>
    </x:xf>
    <x:xf numFmtId="0" fontId="0" fillId="5" borderId="6" xfId="0" applyNumberFormat="1" applyFont="1" applyFill="1" applyBorder="1" applyAlignment="1">
      <x:alignment wrapText="1"/>
    </x:xf>
    <x:xf numFmtId="0" fontId="0" fillId="5" borderId="7" xfId="0" applyNumberFormat="1" applyFont="1" applyFill="1" applyBorder="1" applyAlignment="1">
      <x:alignment wrapText="1"/>
    </x:xf>
    <x:xf numFmtId="0" fontId="0" fillId="5" borderId="8" xfId="0" applyNumberFormat="1" applyFont="1" applyFill="1" applyBorder="1" applyAlignment="1">
      <x:alignment wrapText="1"/>
    </x:xf>
    <x:xf numFmtId="204" fontId="0" fillId="7" borderId="12" xfId="0" applyNumberFormat="1" applyFont="1" applyFill="1" applyBorder="1"/>
    <x:xf numFmtId="204" fontId="5" fillId="8" borderId="25" xfId="0" applyNumberFormat="1" applyFont="1" applyFill="1" applyBorder="1"/>
    <x:xf numFmtId="0" fontId="6" fillId="5" borderId="13" xfId="0" applyNumberFormat="1" applyFont="1" applyFill="1" applyBorder="1"/>
    <x:xf numFmtId="0" fontId="5" fillId="5" borderId="24" xfId="0" applyNumberFormat="1" applyFont="1" applyFill="1" applyBorder="1"/>
    <x:xf numFmtId="204" fontId="5" fillId="5" borderId="24" xfId="0" applyNumberFormat="1" applyFont="1" applyFill="1" applyBorder="1"/>
    <x:xf numFmtId="200" fontId="5" fillId="5" borderId="24" xfId="0" applyNumberFormat="1" applyFont="1" applyFill="1" applyBorder="1"/>
    <x:xf numFmtId="0" fontId="6" fillId="5" borderId="26" xfId="0" applyNumberFormat="1" applyFont="1" applyFill="1" applyBorder="1"/>
    <x:xf numFmtId="0" fontId="5" fillId="5" borderId="23" xfId="0" applyNumberFormat="1" applyFont="1" applyFill="1" applyBorder="1"/>
    <x:xf numFmtId="0" fontId="6" fillId="5" borderId="27" xfId="0" applyNumberFormat="1" applyFont="1" applyFill="1" applyBorder="1"/>
    <x:xf numFmtId="200" fontId="5" fillId="5" borderId="25" xfId="0" applyNumberFormat="1" applyFont="1" applyFill="1" applyBorder="1"/>
    <x:xf numFmtId="0" fontId="6" fillId="5" borderId="26" xfId="0" applyNumberFormat="1" applyFont="1" applyFill="1" applyBorder="1" applyAlignment="1">
      <x:alignment wrapText="1"/>
    </x:xf>
    <x:xf numFmtId="0" fontId="5" fillId="5" borderId="23" xfId="0" applyNumberFormat="1" applyFont="1" applyFill="1" applyBorder="1" applyAlignment="1">
      <x:alignment wrapText="1"/>
    </x:xf>
    <x:xf numFmtId="0" fontId="6" fillId="5" borderId="13" xfId="0" applyNumberFormat="1" applyFont="1" applyFill="1" applyBorder="1" applyAlignment="1">
      <x:alignment wrapText="1"/>
    </x:xf>
    <x:xf numFmtId="204" fontId="5" fillId="5" borderId="24" xfId="0" applyNumberFormat="1" applyFont="1" applyFill="1" applyBorder="1" applyAlignment="1">
      <x:alignment wrapText="1"/>
    </x:xf>
    <x:xf numFmtId="0" fontId="6" fillId="5" borderId="27" xfId="0" applyNumberFormat="1" applyFont="1" applyFill="1" applyBorder="1" applyAlignment="1">
      <x:alignment wrapText="1"/>
    </x:xf>
    <x:xf numFmtId="200" fontId="5" fillId="5" borderId="25" xfId="0" applyNumberFormat="1" applyFont="1" applyFill="1" applyBorder="1" applyAlignment="1">
      <x:alignment wrapText="1"/>
    </x:xf>
    <x:xf numFmtId="202" fontId="0" fillId="7" borderId="12" xfId="0" applyNumberFormat="1" applyFont="1" applyFill="1" applyBorder="1"/>
    <x:xf numFmtId="200" fontId="0" fillId="7" borderId="14" xfId="0" applyNumberFormat="1" applyFont="1" applyFill="1" applyBorder="1"/>
    <x:xf numFmtId="202" fontId="0" fillId="7" borderId="14" xfId="0" applyNumberFormat="1" applyFont="1" applyFill="1" applyBorder="1"/>
    <x:xf numFmtId="203" fontId="0" fillId="7" borderId="12" xfId="0" applyNumberFormat="1" applyFont="1" applyFill="1" applyBorder="1"/>
    <x:xf numFmtId="204" fontId="5" fillId="8" borderId="23" xfId="0" applyNumberFormat="1" applyFont="1" applyFill="1" applyBorder="1"/>
    <x:xf numFmtId="0" fontId="0" fillId="0" borderId="4" xfId="0" applyNumberFormat="1" applyFont="1" applyFill="1" applyBorder="1" applyAlignment="1">
      <x:alignment wrapText="1"/>
    </x:xf>
    <x:xf numFmtId="0" fontId="0" fillId="0" borderId="6" xfId="0" applyNumberFormat="1" applyFont="1" applyFill="1" applyBorder="1" applyAlignment="1">
      <x:alignment wrapText="1"/>
    </x:xf>
    <x:xf numFmtId="0" fontId="6" fillId="6" borderId="26" xfId="0" applyNumberFormat="1" applyFont="1" applyFill="1" applyBorder="1" applyAlignment="1">
      <x:alignment wrapText="1"/>
    </x:xf>
    <x:xf numFmtId="0" fontId="6" fillId="6" borderId="13" xfId="0" applyNumberFormat="1" applyFont="1" applyFill="1" applyBorder="1" applyAlignment="1">
      <x:alignment wrapText="1"/>
    </x:xf>
    <x:xf numFmtId="0" fontId="6" fillId="6" borderId="27" xfId="0" applyNumberFormat="1" applyFont="1" applyFill="1" applyBorder="1" applyAlignment="1">
      <x:alignment wrapText="1"/>
    </x:xf>
    <x:xf numFmtId="0" fontId="5" fillId="8" borderId="23" xfId="0" applyNumberFormat="1" applyFont="1" applyFill="1" applyBorder="1" applyAlignment="1">
      <x:alignment wrapText="1"/>
    </x:xf>
    <x:xf numFmtId="204" fontId="5" fillId="8" borderId="24" xfId="0" applyNumberFormat="1" applyFont="1" applyFill="1" applyBorder="1" applyAlignment="1">
      <x:alignment wrapText="1"/>
    </x:xf>
    <x:xf numFmtId="200" fontId="5" fillId="8" borderId="25" xfId="0" applyNumberFormat="1" applyFont="1" applyFill="1" applyBorder="1" applyAlignment="1">
      <x:alignment wrapText="1"/>
    </x:xf>
  </x:cellXfs>
  <x:cellStyles count="1">
    <x:cellStyle name="Normal" xfId="0"/>
  </x:cellStyles>
  <x:dxfs count="2">
    <x:dxf>
      <x:font>
        <x:b/>
        <x:color rgb="991B1B"/>
      </x:font>
      <x:fill>
        <x:patternFill patternType="solid">
          <x:bgColor rgb="FECACA"/>
        </x:patternFill>
      </x:fill>
    </x:dxf>
    <x:dxf>
      <x:font>
        <x:b/>
        <x:color rgb="065F46"/>
      </x:font>
      <x:fill>
        <x:patternFill patternType="solid">
          <x:bgColor rgb="D1FAE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df934b39cc64ae4" /><Relationship Type="http://schemas.openxmlformats.org/officeDocument/2006/relationships/theme" Target="/xl/theme/theme1.xml" Id="Rbf9a3afe5bc14274" /><Relationship Type="http://schemas.openxmlformats.org/officeDocument/2006/relationships/sharedStrings" Target="/xl/sharedStrings.xml" Id="R1ad9233b30244b7d" /><Relationship Type="http://schemas.openxmlformats.org/officeDocument/2006/relationships/worksheet" Target="/xl/worksheets/sheet1.xml" Id="R38f1ece1685247f9" /><Relationship Type="http://schemas.openxmlformats.org/officeDocument/2006/relationships/worksheet" Target="/xl/worksheets/sheet2.xml" Id="R3978196354a94c66" /><Relationship Type="http://schemas.openxmlformats.org/officeDocument/2006/relationships/worksheet" Target="/xl/worksheets/sheet3.xml" Id="R132e9533fe5b4c58" /><Relationship Type="http://schemas.openxmlformats.org/officeDocument/2006/relationships/worksheet" Target="/xl/worksheets/sheet4.xml" Id="R5156b462154b4e6d" /><Relationship Type="http://schemas.openxmlformats.org/officeDocument/2006/relationships/worksheet" Target="/xl/worksheets/sheet5.xml" Id="R363432f7b27d4971" /><Relationship Type="http://schemas.openxmlformats.org/officeDocument/2006/relationships/worksheet" Target="/xl/worksheets/sheet6.xml" Id="Rbd8b2188b2fe4e28" /><Relationship Type="http://schemas.openxmlformats.org/officeDocument/2006/relationships/worksheet" Target="/xl/worksheets/sheet7.xml" Id="R1ccbd5da7a3447f2" /><Relationship Type="http://schemas.openxmlformats.org/officeDocument/2006/relationships/worksheet" Target="/xl/worksheets/sheet8.xml" Id="R7535aa06eb96463a" /><Relationship Type="http://schemas.openxmlformats.org/officeDocument/2006/relationships/worksheet" Target="/xl/worksheets/sheet9.xml" Id="R7f692f47c15f4dd3" /></Relationships>
</file>

<file path=xl/theme/theme1.xml><?xml version="1.0" encoding="utf-8"?>
<a:theme xmlns:a="http://schemas.openxmlformats.org/drawingml/2006/main" name="JurisMedX">
  <a:themeElements>
    <a:clrScheme name="JurisMedX">
      <a:dk1>
        <a:srgbClr val="111827"/>
      </a:dk1>
      <a:lt1>
        <a:srgbClr val="FFFFFF"/>
      </a:lt1>
      <a:dk2>
        <a:srgbClr val="0E2841"/>
      </a:dk2>
      <a:lt2>
        <a:srgbClr val="F7F1E6"/>
      </a:lt2>
      <a:accent1>
        <a:srgbClr val="1F3A5F"/>
      </a:accent1>
      <a:accent2>
        <a:srgbClr val="B78A2A"/>
      </a:accent2>
      <a:accent3>
        <a:srgbClr val="D8C7A0"/>
      </a:accent3>
      <a:accent4>
        <a:srgbClr val="6B7280"/>
      </a:accent4>
      <a:accent5>
        <a:srgbClr val="9CA3AF"/>
      </a:accent5>
      <a:accent6>
        <a:srgbClr val="E5E7EB"/>
      </a:accent6>
      <a:hlink>
        <a:srgbClr val="1F5FAF"/>
      </a:hlink>
      <a:folHlink>
        <a:srgbClr val="7C3AED"/>
      </a:folHlink>
    </a:clrScheme>
    <a:fontScheme name="Office">
      <a:majorFont>
        <a:latin typeface="Calibri"/>
        <a:ea typeface="Calibri"/>
        <a:cs typeface="Calibri"/>
      </a:majorFont>
      <a:minorFont>
        <a:latin typeface="Calibri"/>
        <a:ea typeface="Calibri"/>
        <a:cs typeface="Calibri"/>
      </a:minorFont>
    </a:fontScheme>
    <a:fmtScheme name="JurisMedX">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s>
  <x:sheetData>
    <x:row r="1" ht="17.08984375" hidden="0" customHeight="1">
      <x:c r="A1" s="4" t="str">
        <x:v>Suite de calculateurs RH &amp; assurances sociales – JurisMedX</x:v>
      </x:c>
      <x:c r="B1" s="4" t="str">
        <x:v>Suite de calculateurs RH &amp; assurances sociales – JurisMedX</x:v>
      </x:c>
      <x:c r="C1" s="4" t="str">
        <x:v>Suite de calculateurs RH &amp; assurances sociales – JurisMedX</x:v>
      </x:c>
      <x:c r="D1" s="4" t="str">
        <x:v>Suite de calculateurs RH &amp; assurances sociales – JurisMedX</x:v>
      </x:c>
      <x:c r="E1" s="4" t="str">
        <x:v>Suite de calculateurs RH &amp; assurances sociales – JurisMedX</x:v>
      </x:c>
      <x:c r="F1" s="4" t="str">
        <x:v>Suite de calculateurs RH &amp; assurances sociales – JurisMedX</x:v>
      </x:c>
      <x:c r="G1" s="4" t="str">
        <x:v>Suite de calculateurs RH &amp; assurances sociales – JurisMedX</x:v>
      </x:c>
      <x:c r="H1" s="4" t="str">
        <x:v>Suite de calculateurs RH &amp; assurances sociales – JurisMedX</x:v>
      </x:c>
    </x:row>
    <x:row r="2" ht="17.08984375" hidden="0" customHeight="1">
      <x:c r="A2" s="4" t="str">
        <x:v>Suite de calculateurs RH &amp; assurances sociales – JurisMedX</x:v>
      </x:c>
      <x:c r="B2" s="4" t="str">
        <x:v>Suite de calculateurs RH &amp; assurances sociales – JurisMedX</x:v>
      </x:c>
      <x:c r="C2" s="4" t="str">
        <x:v>Suite de calculateurs RH &amp; assurances sociales – JurisMedX</x:v>
      </x:c>
      <x:c r="D2" s="4" t="str">
        <x:v>Suite de calculateurs RH &amp; assurances sociales – JurisMedX</x:v>
      </x:c>
      <x:c r="E2" s="4" t="str">
        <x:v>Suite de calculateurs RH &amp; assurances sociales – JurisMedX</x:v>
      </x:c>
      <x:c r="F2" s="4" t="str">
        <x:v>Suite de calculateurs RH &amp; assurances sociales – JurisMedX</x:v>
      </x:c>
      <x:c r="G2" s="4" t="str">
        <x:v>Suite de calculateurs RH &amp; assurances sociales – JurisMedX</x:v>
      </x:c>
      <x:c r="H2" s="4" t="str">
        <x:v>Suite de calculateurs RH &amp; assurances sociales – JurisMedX</x:v>
      </x:c>
    </x:row>
    <x:row r="4" ht="17.08984375" hidden="0" customHeight="1">
      <x:c r="A4" s="13" t="str">
        <x:v>Mode d’emploi</x:v>
      </x:c>
      <x:c r="B4" s="14" t="str"/>
      <x:c r="C4" s="14" t="str">
        <x:v>Contenu du classeur</x:v>
      </x:c>
      <x:c r="D4" s="15" t="str"/>
    </x:row>
    <x:row r="5" ht="34.1796875" hidden="0" customHeight="1">
      <x:c r="A5" s="16" t="str">
        <x:v>1. Modifie uniquement les cellules beige clair.</x:v>
      </x:c>
      <x:c r="B5" s="12" t="str"/>
      <x:c r="C5" s="11" t="str">
        <x:v>IJ_LAA</x:v>
      </x:c>
      <x:c r="D5" s="17" t="str">
        <x:v>Calcul simplifié de l’indemnité journalière LAA.</x:v>
      </x:c>
    </x:row>
    <x:row r="6" ht="34.1796875" hidden="0" customHeight="1">
      <x:c r="A6" s="16" t="str">
        <x:v>2. Vérifie toujours la CCT, le contrat, le droit public applicable et l’assurance IJ.</x:v>
      </x:c>
      <x:c r="B6" s="12" t="str"/>
      <x:c r="C6" s="11" t="str">
        <x:v>Blocage_Salaire</x:v>
      </x:c>
      <x:c r="D6" s="17" t="str">
        <x:v>Délais de blocage + continuation du salaire.</x:v>
      </x:c>
    </x:row>
    <x:row r="7" ht="51.26953125" hidden="0" customHeight="1">
      <x:c r="A7" s="16" t="str">
        <x:v>3. Les calculateurs donnent un résultat pratique, pas un avis juridique exhaustif.</x:v>
      </x:c>
      <x:c r="B7" s="12" t="str"/>
      <x:c r="C7" s="11" t="str">
        <x:v>Vacances_TP</x:v>
      </x:c>
      <x:c r="D7" s="17" t="str">
        <x:v>Conversion du droit aux vacances pour le temps partiel.</x:v>
      </x:c>
    </x:row>
    <x:row r="8" ht="51.26953125" hidden="0" customHeight="1">
      <x:c r="A8" s="16" t="str">
        <x:v>4. Les feuilles Références et Paramètres peuvent être mises à jour si la loi évolue.</x:v>
      </x:c>
      <x:c r="B8" s="12" t="str"/>
      <x:c r="C8" s="11" t="str">
        <x:v>Vacances_Droit</x:v>
      </x:c>
      <x:c r="D8" s="17" t="str">
        <x:v>Prorata et réduction des vacances.</x:v>
      </x:c>
    </x:row>
    <x:row r="9" ht="34.1796875" hidden="0" customHeight="1">
      <x:c r="A9" s="16" t="str"/>
      <x:c r="B9" s="12" t="str"/>
      <x:c r="C9" s="11" t="str">
        <x:v>Heures_Sup</x:v>
      </x:c>
      <x:c r="D9" s="17" t="str">
        <x:v>Heures supplémentaires: paiement ou compensation.</x:v>
      </x:c>
    </x:row>
    <x:row r="10" ht="17.08984375" hidden="0" customHeight="1">
      <x:c r="A10" s="16" t="str"/>
      <x:c r="B10" s="12" t="str"/>
      <x:c r="C10" s="11" t="str">
        <x:v>Salaire_Prorata</x:v>
      </x:c>
      <x:c r="D10" s="17" t="str">
        <x:v>Entrée, sortie, congé non payé.</x:v>
      </x:c>
    </x:row>
    <x:row r="11" ht="34.1796875" hidden="0" customHeight="1">
      <x:c r="A11" s="18" t="str"/>
      <x:c r="B11" s="19" t="str"/>
      <x:c r="C11" s="20" t="str">
        <x:v>Références</x:v>
      </x:c>
      <x:c r="D11" s="21" t="str">
        <x:v>Sources officielles à vérifier en cas de doute.</x:v>
      </x:c>
    </x:row>
    <x:row r="14" ht="17.08984375" hidden="0" customHeight="1">
      <x:c r="A14" s="24" t="str">
        <x:v>Philosophie JurisMedX : faire gagner du temps sans sacrifier la rigueur.</x:v>
      </x:c>
      <x:c r="B14" s="24" t="str">
        <x:v>Philosophie JurisMedX : faire gagner du temps sans sacrifier la rigueur.</x:v>
      </x:c>
      <x:c r="C14" s="24" t="str">
        <x:v>Philosophie JurisMedX : faire gagner du temps sans sacrifier la rigueur.</x:v>
      </x:c>
      <x:c r="D14" s="24" t="str">
        <x:v>Philosophie JurisMedX : faire gagner du temps sans sacrifier la rigueur.</x:v>
      </x:c>
      <x:c r="E14" s="24" t="str">
        <x:v>Philosophie JurisMedX : faire gagner du temps sans sacrifier la rigueur.</x:v>
      </x:c>
      <x:c r="F14" s="24" t="str">
        <x:v>Philosophie JurisMedX : faire gagner du temps sans sacrifier la rigueur.</x:v>
      </x:c>
      <x:c r="G14" s="24" t="str">
        <x:v>Philosophie JurisMedX : faire gagner du temps sans sacrifier la rigueur.</x:v>
      </x:c>
      <x:c r="H14" s="24" t="str">
        <x:v>Philosophie JurisMedX : faire gagner du temps sans sacrifier la rigueur.</x:v>
      </x:c>
    </x:row>
  </x:sheetData>
  <x:mergeCells>
    <x:mergeCell ref="A1:H2"/>
    <x:mergeCell ref="A14:H14"/>
  </x:mergeCells>
  <x:pageMargins left="0.7" right="0.7" top="0.75" bottom="0.75" header="0.3" footer="0.3"/>
</x:worksheet>
</file>

<file path=xl/worksheets/sheet2.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 min="9" max="9" width="11.569999694824219" hidden="0" customWidth="1"/>
    <x:col min="10" max="10" width="11" hidden="0" customWidth="1"/>
    <x:col min="11" max="11" width="13.569999694824219" hidden="0" customWidth="1"/>
    <x:col min="13" max="13" width="22.56999969482422" hidden="0" customWidth="1"/>
    <x:col min="14" max="14" width="7.860000133514404" hidden="0" customWidth="1"/>
  </x:cols>
  <x:sheetData>
    <x:row r="1" ht="17.08984375" hidden="0" customHeight="1">
      <x:c r="A1" s="4" t="str">
        <x:v>Paramètres modifiables et tables légales de travail</x:v>
      </x:c>
      <x:c r="B1" s="4" t="str">
        <x:v>Paramètres modifiables et tables légales de travail</x:v>
      </x:c>
      <x:c r="C1" s="4" t="str">
        <x:v>Paramètres modifiables et tables légales de travail</x:v>
      </x:c>
      <x:c r="D1" s="4" t="str">
        <x:v>Paramètres modifiables et tables légales de travail</x:v>
      </x:c>
      <x:c r="E1" s="4" t="str">
        <x:v>Paramètres modifiables et tables légales de travail</x:v>
      </x:c>
      <x:c r="F1" s="4" t="str">
        <x:v>Paramètres modifiables et tables légales de travail</x:v>
      </x:c>
      <x:c r="G1" s="4" t="str">
        <x:v>Paramètres modifiables et tables légales de travail</x:v>
      </x:c>
      <x:c r="H1" s="4" t="str">
        <x:v>Paramètres modifiables et tables légales de travail</x:v>
      </x:c>
    </x:row>
    <x:row r="3" ht="17.08984375" hidden="0" customHeight="1">
      <x:c r="A3" s="27" t="str">
        <x:v>Paramètre</x:v>
      </x:c>
      <x:c r="B3" s="28" t="str">
        <x:v>Valeur</x:v>
      </x:c>
      <x:c r="C3" s="29" t="str">
        <x:v>Commentaire</x:v>
      </x:c>
      <x:c r="E3" s="27" t="str">
        <x:v>Année de service</x:v>
      </x:c>
      <x:c r="F3" s="28" t="str">
        <x:v>Bern_val</x:v>
      </x:c>
      <x:c r="G3" s="28" t="str">
        <x:v>Bern_unité</x:v>
      </x:c>
      <x:c r="H3" s="28" t="str">
        <x:v>Bâle_val</x:v>
      </x:c>
      <x:c r="I3" s="28" t="str">
        <x:v>Bâle_unité</x:v>
      </x:c>
      <x:c r="J3" s="28" t="str">
        <x:v>Zurich_val</x:v>
      </x:c>
      <x:c r="K3" s="29" t="str">
        <x:v>Zurich_unité</x:v>
      </x:c>
      <x:c r="M3" s="27" t="str">
        <x:v>Pourcentages utiles</x:v>
      </x:c>
      <x:c r="N3" s="29" t="str">
        <x:v>Valeur</x:v>
      </x:c>
    </x:row>
    <x:row r="4" ht="17.08984375" hidden="0" customHeight="1">
      <x:c r="A4" s="32" t="str">
        <x:v>Gain annuel maximal LAA</x:v>
      </x:c>
      <x:c r="B4" s="39" t="n">
        <x:v>148200</x:v>
      </x:c>
      <x:c r="C4" s="12" t="str">
        <x:v>À contrôler si adaptation légale.</x:v>
      </x:c>
      <x:c r="E4" s="44" t="n">
        <x:v>1</x:v>
      </x:c>
      <x:c r="F4" s="45" t="n">
        <x:v>3</x:v>
      </x:c>
      <x:c r="G4" s="45" t="str">
        <x:v>semaines</x:v>
      </x:c>
      <x:c r="H4" s="45" t="n">
        <x:v>3</x:v>
      </x:c>
      <x:c r="I4" s="45" t="str">
        <x:v>semaines</x:v>
      </x:c>
      <x:c r="J4" s="45" t="n">
        <x:v>3</x:v>
      </x:c>
      <x:c r="K4" s="46" t="str">
        <x:v>semaines</x:v>
      </x:c>
      <x:c r="M4" s="32" t="str">
        <x:v>Vacances 4 semaines</x:v>
      </x:c>
      <x:c r="N4" s="53" t="n">
        <x:v>0.0833</x:v>
      </x:c>
    </x:row>
    <x:row r="5" ht="17.08984375" hidden="0" customHeight="1">
      <x:c r="A5" s="33" t="str">
        <x:v>Taux IJ LAA</x:v>
      </x:c>
      <x:c r="B5" s="40" t="n">
        <x:v>0.8</x:v>
      </x:c>
      <x:c r="C5" s="12" t="str">
        <x:v>80 % du gain assuré.</x:v>
      </x:c>
      <x:c r="E5" s="47" t="n">
        <x:v>2</x:v>
      </x:c>
      <x:c r="F5" s="48" t="n">
        <x:v>1</x:v>
      </x:c>
      <x:c r="G5" s="48" t="str">
        <x:v>mois</x:v>
      </x:c>
      <x:c r="H5" s="48" t="n">
        <x:v>2</x:v>
      </x:c>
      <x:c r="I5" s="48" t="str">
        <x:v>mois</x:v>
      </x:c>
      <x:c r="J5" s="48" t="n">
        <x:v>8</x:v>
      </x:c>
      <x:c r="K5" s="49" t="str">
        <x:v>semaines</x:v>
      </x:c>
      <x:c r="M5" s="33" t="str">
        <x:v>Vacances 5 semaines</x:v>
      </x:c>
      <x:c r="N5" s="40" t="n">
        <x:v>0.1064</x:v>
      </x:c>
    </x:row>
    <x:row r="6" ht="17.08984375" hidden="0" customHeight="1">
      <x:c r="A6" s="33" t="str">
        <x:v>Jours par année (base IJ)</x:v>
      </x:c>
      <x:c r="B6" s="41" t="n">
        <x:v>365</x:v>
      </x:c>
      <x:c r="C6" s="12" t="str">
        <x:v>Diviseur usuel SUVA.</x:v>
      </x:c>
      <x:c r="E6" s="47" t="n">
        <x:v>3</x:v>
      </x:c>
      <x:c r="F6" s="48" t="n">
        <x:v>2</x:v>
      </x:c>
      <x:c r="G6" s="48" t="str">
        <x:v>mois</x:v>
      </x:c>
      <x:c r="H6" s="48" t="n">
        <x:v>2</x:v>
      </x:c>
      <x:c r="I6" s="48" t="str">
        <x:v>mois</x:v>
      </x:c>
      <x:c r="J6" s="48" t="n">
        <x:v>9</x:v>
      </x:c>
      <x:c r="K6" s="49" t="str">
        <x:v>semaines</x:v>
      </x:c>
      <x:c r="M6" s="34" t="str">
        <x:v>Vacances 6 semaines</x:v>
      </x:c>
      <x:c r="N6" s="54" t="n">
        <x:v>0.1304</x:v>
      </x:c>
    </x:row>
    <x:row r="7" ht="17.08984375" hidden="0" customHeight="1">
      <x:c r="A7" s="33" t="str">
        <x:v>Semaines vacances standard adulte</x:v>
      </x:c>
      <x:c r="B7" s="41" t="n">
        <x:v>4</x:v>
      </x:c>
      <x:c r="C7" s="12" t="str">
        <x:v>Minimum légal ordinaire.</x:v>
      </x:c>
      <x:c r="E7" s="47" t="n">
        <x:v>4</x:v>
      </x:c>
      <x:c r="F7" s="48" t="n">
        <x:v>2</x:v>
      </x:c>
      <x:c r="G7" s="48" t="str">
        <x:v>mois</x:v>
      </x:c>
      <x:c r="H7" s="48" t="n">
        <x:v>3</x:v>
      </x:c>
      <x:c r="I7" s="48" t="str">
        <x:v>mois</x:v>
      </x:c>
      <x:c r="J7" s="48" t="n">
        <x:v>10</x:v>
      </x:c>
      <x:c r="K7" s="49" t="str">
        <x:v>semaines</x:v>
      </x:c>
    </x:row>
    <x:row r="8" ht="17.08984375" hidden="0" customHeight="1">
      <x:c r="A8" s="33" t="str">
        <x:v>Semaines vacances &lt; 20 ans</x:v>
      </x:c>
      <x:c r="B8" s="41" t="n">
        <x:v>5</x:v>
      </x:c>
      <x:c r="C8" s="12" t="str">
        <x:v>Minimum légal jusqu’à 20 ans révolus.</x:v>
      </x:c>
      <x:c r="E8" s="47" t="n">
        <x:v>5</x:v>
      </x:c>
      <x:c r="F8" s="48" t="n">
        <x:v>3</x:v>
      </x:c>
      <x:c r="G8" s="48" t="str">
        <x:v>mois</x:v>
      </x:c>
      <x:c r="H8" s="48" t="n">
        <x:v>3</x:v>
      </x:c>
      <x:c r="I8" s="48" t="str">
        <x:v>mois</x:v>
      </x:c>
      <x:c r="J8" s="48" t="n">
        <x:v>11</x:v>
      </x:c>
      <x:c r="K8" s="49" t="str">
        <x:v>semaines</x:v>
      </x:c>
    </x:row>
    <x:row r="9" ht="17.08984375" hidden="0" customHeight="1">
      <x:c r="A9" s="33" t="str">
        <x:v>Jours travaillés temps plein / semaine</x:v>
      </x:c>
      <x:c r="B9" s="41" t="n">
        <x:v>5</x:v>
      </x:c>
      <x:c r="C9" s="12" t="str">
        <x:v>À adapter si entreprise en 6 jours.</x:v>
      </x:c>
      <x:c r="E9" s="47" t="n">
        <x:v>6</x:v>
      </x:c>
      <x:c r="F9" s="48" t="n">
        <x:v>3</x:v>
      </x:c>
      <x:c r="G9" s="48" t="str">
        <x:v>mois</x:v>
      </x:c>
      <x:c r="H9" s="48" t="n">
        <x:v>3</x:v>
      </x:c>
      <x:c r="I9" s="48" t="str">
        <x:v>mois</x:v>
      </x:c>
      <x:c r="J9" s="48" t="n">
        <x:v>12</x:v>
      </x:c>
      <x:c r="K9" s="49" t="str">
        <x:v>semaines</x:v>
      </x:c>
    </x:row>
    <x:row r="10" ht="17.08984375" hidden="0" customHeight="1">
      <x:c r="A10" s="33" t="str">
        <x:v>Heures hebdo temps plein</x:v>
      </x:c>
      <x:c r="B10" s="42" t="n">
        <x:v>42</x:v>
      </x:c>
      <x:c r="C10" s="12" t="str">
        <x:v>Valeur pratique modifiable.</x:v>
      </x:c>
      <x:c r="E10" s="47" t="n">
        <x:v>7</x:v>
      </x:c>
      <x:c r="F10" s="48" t="n">
        <x:v>3</x:v>
      </x:c>
      <x:c r="G10" s="48" t="str">
        <x:v>mois</x:v>
      </x:c>
      <x:c r="H10" s="48" t="n">
        <x:v>3</x:v>
      </x:c>
      <x:c r="I10" s="48" t="str">
        <x:v>mois</x:v>
      </x:c>
      <x:c r="J10" s="48" t="n">
        <x:v>13</x:v>
      </x:c>
      <x:c r="K10" s="49" t="str">
        <x:v>semaines</x:v>
      </x:c>
    </x:row>
    <x:row r="11" ht="17.08984375" hidden="0" customHeight="1">
      <x:c r="A11" s="34" t="str">
        <x:v>Taux paiement HS standard</x:v>
      </x:c>
      <x:c r="B11" s="43" t="n">
        <x:v>1.25</x:v>
      </x:c>
      <x:c r="C11" s="12" t="str">
        <x:v>100 % + 25 % si art. 321c CO appliqué.</x:v>
      </x:c>
      <x:c r="E11" s="47" t="n">
        <x:v>8</x:v>
      </x:c>
      <x:c r="F11" s="48" t="n">
        <x:v>3</x:v>
      </x:c>
      <x:c r="G11" s="48" t="str">
        <x:v>mois</x:v>
      </x:c>
      <x:c r="H11" s="48" t="n">
        <x:v>3</x:v>
      </x:c>
      <x:c r="I11" s="48" t="str">
        <x:v>mois</x:v>
      </x:c>
      <x:c r="J11" s="48" t="n">
        <x:v>14</x:v>
      </x:c>
      <x:c r="K11" s="49" t="str">
        <x:v>semaines</x:v>
      </x:c>
    </x:row>
    <x:row r="12" ht="17.08984375" hidden="0" customHeight="1">
      <x:c r="E12" s="47" t="n">
        <x:v>9</x:v>
      </x:c>
      <x:c r="F12" s="48" t="n">
        <x:v>3</x:v>
      </x:c>
      <x:c r="G12" s="48" t="str">
        <x:v>mois</x:v>
      </x:c>
      <x:c r="H12" s="48" t="n">
        <x:v>3</x:v>
      </x:c>
      <x:c r="I12" s="48" t="str">
        <x:v>mois</x:v>
      </x:c>
      <x:c r="J12" s="48" t="n">
        <x:v>15</x:v>
      </x:c>
      <x:c r="K12" s="49" t="str">
        <x:v>semaines</x:v>
      </x:c>
    </x:row>
    <x:row r="13" ht="17.08984375" hidden="0" customHeight="1">
      <x:c r="E13" s="47" t="n">
        <x:v>10</x:v>
      </x:c>
      <x:c r="F13" s="48" t="n">
        <x:v>4</x:v>
      </x:c>
      <x:c r="G13" s="48" t="str">
        <x:v>mois</x:v>
      </x:c>
      <x:c r="H13" s="48" t="n">
        <x:v>3</x:v>
      </x:c>
      <x:c r="I13" s="48" t="str">
        <x:v>mois</x:v>
      </x:c>
      <x:c r="J13" s="48" t="n">
        <x:v>16</x:v>
      </x:c>
      <x:c r="K13" s="49" t="str">
        <x:v>semaines</x:v>
      </x:c>
    </x:row>
    <x:row r="14" ht="17.08984375" hidden="0" customHeight="1">
      <x:c r="E14" s="47" t="n">
        <x:v>11</x:v>
      </x:c>
      <x:c r="F14" s="48" t="n">
        <x:v>4</x:v>
      </x:c>
      <x:c r="G14" s="48" t="str">
        <x:v>mois</x:v>
      </x:c>
      <x:c r="H14" s="48" t="n">
        <x:v>4</x:v>
      </x:c>
      <x:c r="I14" s="48" t="str">
        <x:v>mois</x:v>
      </x:c>
      <x:c r="J14" s="48" t="n">
        <x:v>17</x:v>
      </x:c>
      <x:c r="K14" s="49" t="str">
        <x:v>semaines</x:v>
      </x:c>
    </x:row>
    <x:row r="15" ht="17.08984375" hidden="0" customHeight="1">
      <x:c r="E15" s="47" t="n">
        <x:v>12</x:v>
      </x:c>
      <x:c r="F15" s="48" t="n">
        <x:v>4</x:v>
      </x:c>
      <x:c r="G15" s="48" t="str">
        <x:v>mois</x:v>
      </x:c>
      <x:c r="H15" s="48" t="n">
        <x:v>4</x:v>
      </x:c>
      <x:c r="I15" s="48" t="str">
        <x:v>mois</x:v>
      </x:c>
      <x:c r="J15" s="48" t="n">
        <x:v>18</x:v>
      </x:c>
      <x:c r="K15" s="49" t="str">
        <x:v>semaines</x:v>
      </x:c>
    </x:row>
    <x:row r="16" ht="17.08984375" hidden="0" customHeight="1">
      <x:c r="E16" s="47" t="n">
        <x:v>13</x:v>
      </x:c>
      <x:c r="F16" s="48" t="n">
        <x:v>4</x:v>
      </x:c>
      <x:c r="G16" s="48" t="str">
        <x:v>mois</x:v>
      </x:c>
      <x:c r="H16" s="48" t="n">
        <x:v>4</x:v>
      </x:c>
      <x:c r="I16" s="48" t="str">
        <x:v>mois</x:v>
      </x:c>
      <x:c r="J16" s="48" t="n">
        <x:v>19</x:v>
      </x:c>
      <x:c r="K16" s="49" t="str">
        <x:v>semaines</x:v>
      </x:c>
    </x:row>
    <x:row r="17" ht="17.08984375" hidden="0" customHeight="1">
      <x:c r="E17" s="47" t="n">
        <x:v>14</x:v>
      </x:c>
      <x:c r="F17" s="48" t="n">
        <x:v>4</x:v>
      </x:c>
      <x:c r="G17" s="48" t="str">
        <x:v>mois</x:v>
      </x:c>
      <x:c r="H17" s="48" t="n">
        <x:v>4</x:v>
      </x:c>
      <x:c r="I17" s="48" t="str">
        <x:v>mois</x:v>
      </x:c>
      <x:c r="J17" s="48" t="n">
        <x:v>20</x:v>
      </x:c>
      <x:c r="K17" s="49" t="str">
        <x:v>semaines</x:v>
      </x:c>
    </x:row>
    <x:row r="18" ht="17.08984375" hidden="0" customHeight="1">
      <x:c r="E18" s="47" t="n">
        <x:v>15</x:v>
      </x:c>
      <x:c r="F18" s="48" t="n">
        <x:v>5</x:v>
      </x:c>
      <x:c r="G18" s="48" t="str">
        <x:v>mois</x:v>
      </x:c>
      <x:c r="H18" s="48" t="n">
        <x:v>4</x:v>
      </x:c>
      <x:c r="I18" s="48" t="str">
        <x:v>mois</x:v>
      </x:c>
      <x:c r="J18" s="48" t="n">
        <x:v>21</x:v>
      </x:c>
      <x:c r="K18" s="49" t="str">
        <x:v>semaines</x:v>
      </x:c>
    </x:row>
    <x:row r="19" ht="17.08984375" hidden="0" customHeight="1">
      <x:c r="E19" s="47" t="n">
        <x:v>16</x:v>
      </x:c>
      <x:c r="F19" s="48" t="n">
        <x:v>5</x:v>
      </x:c>
      <x:c r="G19" s="48" t="str">
        <x:v>mois</x:v>
      </x:c>
      <x:c r="H19" s="48" t="n">
        <x:v>5</x:v>
      </x:c>
      <x:c r="I19" s="48" t="str">
        <x:v>mois</x:v>
      </x:c>
      <x:c r="J19" s="48" t="n">
        <x:v>22</x:v>
      </x:c>
      <x:c r="K19" s="49" t="str">
        <x:v>semaines</x:v>
      </x:c>
    </x:row>
    <x:row r="20" ht="17.08984375" hidden="0" customHeight="1">
      <x:c r="E20" s="47" t="n">
        <x:v>17</x:v>
      </x:c>
      <x:c r="F20" s="48" t="n">
        <x:v>5</x:v>
      </x:c>
      <x:c r="G20" s="48" t="str">
        <x:v>mois</x:v>
      </x:c>
      <x:c r="H20" s="48" t="n">
        <x:v>5</x:v>
      </x:c>
      <x:c r="I20" s="48" t="str">
        <x:v>mois</x:v>
      </x:c>
      <x:c r="J20" s="48" t="n">
        <x:v>23</x:v>
      </x:c>
      <x:c r="K20" s="49" t="str">
        <x:v>semaines</x:v>
      </x:c>
    </x:row>
    <x:row r="21" ht="17.08984375" hidden="0" customHeight="1">
      <x:c r="E21" s="47" t="n">
        <x:v>18</x:v>
      </x:c>
      <x:c r="F21" s="48" t="n">
        <x:v>5</x:v>
      </x:c>
      <x:c r="G21" s="48" t="str">
        <x:v>mois</x:v>
      </x:c>
      <x:c r="H21" s="48" t="n">
        <x:v>5</x:v>
      </x:c>
      <x:c r="I21" s="48" t="str">
        <x:v>mois</x:v>
      </x:c>
      <x:c r="J21" s="48" t="n">
        <x:v>24</x:v>
      </x:c>
      <x:c r="K21" s="49" t="str">
        <x:v>semaines</x:v>
      </x:c>
    </x:row>
    <x:row r="22" ht="17.08984375" hidden="0" customHeight="1">
      <x:c r="E22" s="47" t="n">
        <x:v>19</x:v>
      </x:c>
      <x:c r="F22" s="48" t="n">
        <x:v>5</x:v>
      </x:c>
      <x:c r="G22" s="48" t="str">
        <x:v>mois</x:v>
      </x:c>
      <x:c r="H22" s="48" t="n">
        <x:v>5</x:v>
      </x:c>
      <x:c r="I22" s="48" t="str">
        <x:v>mois</x:v>
      </x:c>
      <x:c r="J22" s="48" t="n">
        <x:v>25</x:v>
      </x:c>
      <x:c r="K22" s="49" t="str">
        <x:v>semaines</x:v>
      </x:c>
    </x:row>
    <x:row r="23" ht="17.08984375" hidden="0" customHeight="1">
      <x:c r="E23" s="47" t="n">
        <x:v>20</x:v>
      </x:c>
      <x:c r="F23" s="48" t="n">
        <x:v>6</x:v>
      </x:c>
      <x:c r="G23" s="48" t="str">
        <x:v>mois</x:v>
      </x:c>
      <x:c r="H23" s="48" t="n">
        <x:v>5</x:v>
      </x:c>
      <x:c r="I23" s="48" t="str">
        <x:v>mois</x:v>
      </x:c>
      <x:c r="J23" s="48" t="n">
        <x:v>26</x:v>
      </x:c>
      <x:c r="K23" s="49" t="str">
        <x:v>semaines</x:v>
      </x:c>
    </x:row>
    <x:row r="24" ht="17.08984375" hidden="0" customHeight="1">
      <x:c r="E24" s="47" t="n">
        <x:v>21</x:v>
      </x:c>
      <x:c r="F24" s="48" t="n">
        <x:v>6</x:v>
      </x:c>
      <x:c r="G24" s="48" t="str">
        <x:v>mois</x:v>
      </x:c>
      <x:c r="H24" s="48" t="n">
        <x:v>6</x:v>
      </x:c>
      <x:c r="I24" s="48" t="str">
        <x:v>mois</x:v>
      </x:c>
      <x:c r="J24" s="48" t="n">
        <x:v>27</x:v>
      </x:c>
      <x:c r="K24" s="49" t="str">
        <x:v>semaines</x:v>
      </x:c>
    </x:row>
    <x:row r="25" ht="17.08984375" hidden="0" customHeight="1">
      <x:c r="E25" s="47" t="n">
        <x:v>22</x:v>
      </x:c>
      <x:c r="F25" s="48" t="n">
        <x:v>6</x:v>
      </x:c>
      <x:c r="G25" s="48" t="str">
        <x:v>mois</x:v>
      </x:c>
      <x:c r="H25" s="48" t="n">
        <x:v>6</x:v>
      </x:c>
      <x:c r="I25" s="48" t="str">
        <x:v>mois</x:v>
      </x:c>
      <x:c r="J25" s="48" t="n">
        <x:v>28</x:v>
      </x:c>
      <x:c r="K25" s="49" t="str">
        <x:v>semaines</x:v>
      </x:c>
    </x:row>
    <x:row r="26" ht="17.08984375" hidden="0" customHeight="1">
      <x:c r="E26" s="47" t="n">
        <x:v>23</x:v>
      </x:c>
      <x:c r="F26" s="48" t="n">
        <x:v>6</x:v>
      </x:c>
      <x:c r="G26" s="48" t="str">
        <x:v>mois</x:v>
      </x:c>
      <x:c r="H26" s="48" t="n">
        <x:v>6</x:v>
      </x:c>
      <x:c r="I26" s="48" t="str">
        <x:v>mois</x:v>
      </x:c>
      <x:c r="J26" s="48" t="n">
        <x:v>29</x:v>
      </x:c>
      <x:c r="K26" s="49" t="str">
        <x:v>semaines</x:v>
      </x:c>
    </x:row>
    <x:row r="27" ht="17.08984375" hidden="0" customHeight="1">
      <x:c r="E27" s="47" t="n">
        <x:v>24</x:v>
      </x:c>
      <x:c r="F27" s="48" t="n">
        <x:v>6</x:v>
      </x:c>
      <x:c r="G27" s="48" t="str">
        <x:v>mois</x:v>
      </x:c>
      <x:c r="H27" s="48" t="n">
        <x:v>6</x:v>
      </x:c>
      <x:c r="I27" s="48" t="str">
        <x:v>mois</x:v>
      </x:c>
      <x:c r="J27" s="48" t="n">
        <x:v>30</x:v>
      </x:c>
      <x:c r="K27" s="49" t="str">
        <x:v>semaines</x:v>
      </x:c>
    </x:row>
    <x:row r="28" ht="17.08984375" hidden="0" customHeight="1">
      <x:c r="E28" s="47" t="n">
        <x:v>25</x:v>
      </x:c>
      <x:c r="F28" s="48" t="n">
        <x:v>6</x:v>
      </x:c>
      <x:c r="G28" s="48" t="str">
        <x:v>mois</x:v>
      </x:c>
      <x:c r="H28" s="48" t="n">
        <x:v>6</x:v>
      </x:c>
      <x:c r="I28" s="48" t="str">
        <x:v>mois</x:v>
      </x:c>
      <x:c r="J28" s="48" t="n">
        <x:v>31</x:v>
      </x:c>
      <x:c r="K28" s="49" t="str">
        <x:v>semaines</x:v>
      </x:c>
    </x:row>
    <x:row r="29" ht="17.08984375" hidden="0" customHeight="1">
      <x:c r="E29" s="47" t="n">
        <x:v>26</x:v>
      </x:c>
      <x:c r="F29" s="48" t="n">
        <x:v>7</x:v>
      </x:c>
      <x:c r="G29" s="48" t="str">
        <x:v>mois</x:v>
      </x:c>
      <x:c r="H29" s="48" t="n">
        <x:v>6</x:v>
      </x:c>
      <x:c r="I29" s="48" t="str">
        <x:v>mois</x:v>
      </x:c>
      <x:c r="J29" s="48" t="n">
        <x:v>32</x:v>
      </x:c>
      <x:c r="K29" s="49" t="str">
        <x:v>semaines</x:v>
      </x:c>
    </x:row>
    <x:row r="30" ht="17.08984375" hidden="0" customHeight="1">
      <x:c r="E30" s="47" t="n">
        <x:v>27</x:v>
      </x:c>
      <x:c r="F30" s="48" t="n">
        <x:v>7</x:v>
      </x:c>
      <x:c r="G30" s="48" t="str">
        <x:v>mois</x:v>
      </x:c>
      <x:c r="H30" s="48" t="n">
        <x:v>6</x:v>
      </x:c>
      <x:c r="I30" s="48" t="str">
        <x:v>mois</x:v>
      </x:c>
      <x:c r="J30" s="48" t="n">
        <x:v>33</x:v>
      </x:c>
      <x:c r="K30" s="49" t="str">
        <x:v>semaines</x:v>
      </x:c>
    </x:row>
    <x:row r="31" ht="17.08984375" hidden="0" customHeight="1">
      <x:c r="E31" s="47" t="n">
        <x:v>28</x:v>
      </x:c>
      <x:c r="F31" s="48" t="n">
        <x:v>7</x:v>
      </x:c>
      <x:c r="G31" s="48" t="str">
        <x:v>mois</x:v>
      </x:c>
      <x:c r="H31" s="48" t="n">
        <x:v>6</x:v>
      </x:c>
      <x:c r="I31" s="48" t="str">
        <x:v>mois</x:v>
      </x:c>
      <x:c r="J31" s="48" t="n">
        <x:v>34</x:v>
      </x:c>
      <x:c r="K31" s="49" t="str">
        <x:v>semaines</x:v>
      </x:c>
    </x:row>
    <x:row r="32" ht="17.08984375" hidden="0" customHeight="1">
      <x:c r="E32" s="47" t="n">
        <x:v>29</x:v>
      </x:c>
      <x:c r="F32" s="48" t="n">
        <x:v>7</x:v>
      </x:c>
      <x:c r="G32" s="48" t="str">
        <x:v>mois</x:v>
      </x:c>
      <x:c r="H32" s="48" t="n">
        <x:v>6</x:v>
      </x:c>
      <x:c r="I32" s="48" t="str">
        <x:v>mois</x:v>
      </x:c>
      <x:c r="J32" s="48" t="n">
        <x:v>35</x:v>
      </x:c>
      <x:c r="K32" s="49" t="str">
        <x:v>semaines</x:v>
      </x:c>
    </x:row>
    <x:row r="33" ht="17.08984375" hidden="0" customHeight="1">
      <x:c r="E33" s="50" t="n">
        <x:v>30</x:v>
      </x:c>
      <x:c r="F33" s="51" t="n">
        <x:v>7</x:v>
      </x:c>
      <x:c r="G33" s="51" t="str">
        <x:v>mois</x:v>
      </x:c>
      <x:c r="H33" s="51" t="n">
        <x:v>6</x:v>
      </x:c>
      <x:c r="I33" s="51" t="str">
        <x:v>mois</x:v>
      </x:c>
      <x:c r="J33" s="51" t="n">
        <x:v>36</x:v>
      </x:c>
      <x:c r="K33" s="52" t="str">
        <x:v>semaines</x:v>
      </x:c>
    </x:row>
  </x:sheetData>
  <x:mergeCells>
    <x:mergeCell ref="A1:H1"/>
  </x:mergeCells>
  <x:pageMargins left="0.7" right="0.7" top="0.75" bottom="0.75" header="0.3" footer="0.3"/>
</x:worksheet>
</file>

<file path=xl/worksheets/sheet3.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s>
  <x:sheetData>
    <x:row r="1" ht="17.08984375" hidden="0" customHeight="1">
      <x:c r="A1" s="4" t="str">
        <x:v>Calculateur – indemnités journalières LAA</x:v>
      </x:c>
      <x:c r="B1" s="4" t="str">
        <x:v>Calculateur – indemnités journalières LAA</x:v>
      </x:c>
      <x:c r="C1" s="4" t="str">
        <x:v>Calculateur – indemnités journalières LAA</x:v>
      </x:c>
      <x:c r="D1" s="4" t="str">
        <x:v>Calculateur – indemnités journalières LAA</x:v>
      </x:c>
      <x:c r="E1" s="4" t="str">
        <x:v>Calculateur – indemnités journalières LAA</x:v>
      </x:c>
      <x:c r="F1" s="4" t="str">
        <x:v>Calculateur – indemnités journalières LAA</x:v>
      </x:c>
      <x:c r="G1" s="4" t="str">
        <x:v>Calculateur – indemnités journalières LAA</x:v>
      </x:c>
    </x:row>
    <x:row r="3" ht="17.08984375" hidden="0" customHeight="1">
      <x:c r="A3" s="8" t="str">
        <x:v>Entrées</x:v>
      </x:c>
      <x:c r="B3" s="8" t="str"/>
      <x:c r="C3" s="8" t="str"/>
      <x:c r="E3" s="8" t="str">
        <x:v>Résultats</x:v>
      </x:c>
      <x:c r="F3" s="8" t="str"/>
      <x:c r="G3" s="8" t="str"/>
    </x:row>
    <x:row r="4" ht="17.08984375" hidden="0" customHeight="1">
      <x:c r="A4" s="32" t="str">
        <x:v>Salaire mensuel brut</x:v>
      </x:c>
      <x:c r="B4" s="39" t="n">
        <x:v>6500</x:v>
      </x:c>
      <x:c r="E4" s="32" t="str">
        <x:v>Gain annuel théorique</x:v>
      </x:c>
      <x:c r="F4" s="63" t="n">
        <x:f>B4*B5+B6</x:f>
        <x:v>84500</x:v>
      </x:c>
    </x:row>
    <x:row r="5" ht="17.08984375" hidden="0" customHeight="1">
      <x:c r="A5" s="33" t="str">
        <x:v>Nombre de salaires / an</x:v>
      </x:c>
      <x:c r="B5" s="55" t="n">
        <x:v>13</x:v>
      </x:c>
      <x:c r="E5" s="33" t="str">
        <x:v>Gain assuré retenu (plafond LAA)</x:v>
      </x:c>
      <x:c r="F5" s="64" t="n">
        <x:f>MIN(F4,'Paramètres'!B4)</x:f>
        <x:v>84500</x:v>
      </x:c>
    </x:row>
    <x:row r="6" ht="17.08984375" hidden="0" customHeight="1">
      <x:c r="A6" s="33" t="str">
        <x:v>Autres éléments assurés / an</x:v>
      </x:c>
      <x:c r="B6" s="55" t="n">
        <x:v>0</x:v>
      </x:c>
      <x:c r="E6" s="33" t="str">
        <x:v>Base journalière 80 %</x:v>
      </x:c>
      <x:c r="F6" s="64" t="n">
        <x:f>F5*'Paramètres'!B5/'Paramètres'!B6</x:f>
        <x:v>185.2054794520548</x:v>
      </x:c>
    </x:row>
    <x:row r="7" ht="17.08984375" hidden="0" customHeight="1">
      <x:c r="A7" s="33" t="str">
        <x:v>Taux d’incapacité</x:v>
      </x:c>
      <x:c r="B7" s="40" t="n">
        <x:v>1</x:v>
      </x:c>
      <x:c r="E7" s="33" t="str">
        <x:v>Début du droit IJ</x:v>
      </x:c>
      <x:c r="F7" s="65" t="n">
        <x:f>MAX(B9,B8+3)</x:f>
        <x:v>46040</x:v>
      </x:c>
    </x:row>
    <x:row r="8" ht="17.08984375" hidden="0" customHeight="1">
      <x:c r="A8" s="33" t="str">
        <x:v>Date de l’accident</x:v>
      </x:c>
      <x:c r="B8" s="56" t="n">
        <x:v>46037</x:v>
      </x:c>
      <x:c r="E8" s="33" t="str">
        <x:v>Jours indemnisables</x:v>
      </x:c>
      <x:c r="F8" s="66" t="n">
        <x:f>MAX(B10-F7+1,0)</x:f>
        <x:v>29</x:v>
      </x:c>
    </x:row>
    <x:row r="9" ht="17.08984375" hidden="0" customHeight="1">
      <x:c r="A9" s="33" t="str">
        <x:v>Début de l’incapacité</x:v>
      </x:c>
      <x:c r="B9" s="56" t="n">
        <x:v>46037</x:v>
      </x:c>
      <x:c r="E9" s="33" t="str">
        <x:v>IJ par jour selon incapacité</x:v>
      </x:c>
      <x:c r="F9" s="64" t="n">
        <x:f>F6*B7</x:f>
        <x:v>185.2054794520548</x:v>
      </x:c>
    </x:row>
    <x:row r="10" ht="17.08984375" hidden="0" customHeight="1">
      <x:c r="A10" s="34" t="str">
        <x:v>Fin de l’incapacité</x:v>
      </x:c>
      <x:c r="B10" s="57" t="n">
        <x:v>46068</x:v>
      </x:c>
      <x:c r="E10" s="34" t="str">
        <x:v>Montant total estimatif</x:v>
      </x:c>
      <x:c r="F10" s="67" t="n">
        <x:f>F8*F9</x:f>
        <x:v>5370.958904109589</x:v>
      </x:c>
    </x:row>
    <x:row r="13" ht="119.62890625" hidden="0" customHeight="1">
      <x:c r="A13" s="76" t="str">
        <x:v>Note pratique</x:v>
      </x:c>
      <x:c r="B13" s="77" t="str">
        <x:v>La feuille calcule une estimation simple: plafonnement du gain assuré, 80 % du gain assuré et début du droit à partir du 3e jour suivant l’accident. Vérifier les cas spéciaux (chômage, AI, rechute, gain variable, CCT, assurance complémentaire).</x:v>
      </x:c>
      <x:c r="C13" s="77" t="str"/>
      <x:c r="D13" s="77" t="str"/>
      <x:c r="E13" s="77" t="str"/>
      <x:c r="F13" s="77" t="str"/>
      <x:c r="G13" s="78" t="str"/>
    </x:row>
    <x:row r="14" ht="17.08984375" hidden="0" customHeight="1">
      <x:c r="A14" s="79"/>
      <x:c r="B14" s="80"/>
      <x:c r="C14" s="80"/>
      <x:c r="D14" s="80"/>
      <x:c r="E14" s="80"/>
      <x:c r="F14" s="80"/>
      <x:c r="G14" s="81"/>
    </x:row>
    <x:row r="15" ht="17.08984375" hidden="0" customHeight="1">
      <x:c r="A15" s="79"/>
      <x:c r="B15" s="80"/>
      <x:c r="C15" s="80"/>
      <x:c r="D15" s="80"/>
      <x:c r="E15" s="80"/>
      <x:c r="F15" s="80"/>
      <x:c r="G15" s="81"/>
    </x:row>
    <x:row r="16" ht="17.08984375" hidden="0" customHeight="1">
      <x:c r="A16" s="82"/>
      <x:c r="B16" s="83"/>
      <x:c r="C16" s="83"/>
      <x:c r="D16" s="83"/>
      <x:c r="E16" s="83"/>
      <x:c r="F16" s="83"/>
      <x:c r="G16" s="84"/>
    </x:row>
  </x:sheetData>
  <x:mergeCells>
    <x:mergeCell ref="A1:G1"/>
    <x:mergeCell ref="A13:G16"/>
  </x:mergeCells>
  <x:conditionalFormatting sqref="F10:F10">
    <x:cfRule type="dataBar" priority="1">
      <x:dataBar>
        <x:cfvo type="min"/>
        <x:cfvo type="max"/>
        <x:color rgb="FFB78A2A"/>
      </x:dataBar>
    </x:cfRule>
  </x:conditionalFormatting>
  <x:pageMargins left="0.7" right="0.7" top="0.75" bottom="0.75" header="0.3" footer="0.3"/>
</x:worksheet>
</file>

<file path=xl/worksheets/sheet4.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s>
  <x:sheetData>
    <x:row r="1" ht="17.08984375" hidden="0" customHeight="1">
      <x:c r="A1" s="4" t="str">
        <x:v>Calculateur – délais de blocage et continuation du salaire</x:v>
      </x:c>
      <x:c r="B1" s="4" t="str">
        <x:v>Calculateur – délais de blocage et continuation du salaire</x:v>
      </x:c>
      <x:c r="C1" s="4" t="str">
        <x:v>Calculateur – délais de blocage et continuation du salaire</x:v>
      </x:c>
      <x:c r="D1" s="4" t="str">
        <x:v>Calculateur – délais de blocage et continuation du salaire</x:v>
      </x:c>
      <x:c r="E1" s="4" t="str">
        <x:v>Calculateur – délais de blocage et continuation du salaire</x:v>
      </x:c>
      <x:c r="F1" s="4" t="str">
        <x:v>Calculateur – délais de blocage et continuation du salaire</x:v>
      </x:c>
      <x:c r="G1" s="4" t="str">
        <x:v>Calculateur – délais de blocage et continuation du salaire</x:v>
      </x:c>
      <x:c r="H1" s="4" t="str">
        <x:v>Calculateur – délais de blocage et continuation du salaire</x:v>
      </x:c>
    </x:row>
    <x:row r="3" ht="17.08984375" hidden="0" customHeight="1">
      <x:c r="A3" s="8" t="str">
        <x:v>Entrées</x:v>
      </x:c>
      <x:c r="B3" s="8" t="str"/>
      <x:c r="C3" s="8" t="str"/>
      <x:c r="E3" s="8" t="str">
        <x:v>Blocage (art. 336c CO)</x:v>
      </x:c>
      <x:c r="F3" s="8" t="str"/>
      <x:c r="G3" s="8" t="str"/>
      <x:c r="H3" s="8" t="str"/>
    </x:row>
    <x:row r="4" ht="17.08984375" hidden="0" customHeight="1">
      <x:c r="A4" s="32" t="str">
        <x:v>Date d’engagement</x:v>
      </x:c>
      <x:c r="B4" s="85" t="n">
        <x:v>45505</x:v>
      </x:c>
      <x:c r="E4" s="32" t="str">
        <x:v>Année de service au début incapacité</x:v>
      </x:c>
      <x:c r="F4" s="60" t="n">
        <x:f>MAX(1,YEAR(B5)-YEAR(B4)+IF(DATE(YEAR(B5),MONTH(B4),DAY(B4))&lt;=B5,1,0))</x:f>
        <x:v>2</x:v>
      </x:c>
    </x:row>
    <x:row r="5" ht="17.08984375" hidden="0" customHeight="1">
      <x:c r="A5" s="33" t="str">
        <x:v>Début incapacité</x:v>
      </x:c>
      <x:c r="B5" s="56" t="n">
        <x:v>46063</x:v>
      </x:c>
      <x:c r="E5" s="33" t="str">
        <x:v>Délai de blocage max (jours)</x:v>
      </x:c>
      <x:c r="F5" s="61" t="n">
        <x:f>IF(F4=1,30,IF(F4&lt;=5,90,180))</x:f>
        <x:v>90</x:v>
      </x:c>
    </x:row>
    <x:row r="6" ht="17.08984375" hidden="0" customHeight="1">
      <x:c r="A6" s="33" t="str">
        <x:v>Fin incapacité</x:v>
      </x:c>
      <x:c r="B6" s="56" t="n">
        <x:v>46162</x:v>
      </x:c>
      <x:c r="E6" s="33" t="str">
        <x:v>Fin théorique du blocage</x:v>
      </x:c>
      <x:c r="F6" s="65" t="n">
        <x:f>B5+F5-1</x:f>
        <x:v>46152</x:v>
      </x:c>
    </x:row>
    <x:row r="7" ht="17.08984375" hidden="0" customHeight="1">
      <x:c r="A7" s="33" t="str">
        <x:v>Date du congé notifié</x:v>
      </x:c>
      <x:c r="B7" s="56" t="n">
        <x:v>46096</x:v>
      </x:c>
      <x:c r="E7" s="33" t="str">
        <x:v>Fin effective du blocage</x:v>
      </x:c>
      <x:c r="F7" s="65" t="n">
        <x:f>MIN(B6,F6)</x:f>
        <x:v>46152</x:v>
      </x:c>
    </x:row>
    <x:row r="8" ht="17.08984375" hidden="0" customHeight="1">
      <x:c r="A8" s="33" t="str">
        <x:v>Échelle continuation du salaire</x:v>
      </x:c>
      <x:c r="B8" s="37" t="str">
        <x:v>Bernoise</x:v>
      </x:c>
      <x:c r="E8" s="33" t="str">
        <x:v>Congé pendant blocage ?</x:v>
      </x:c>
      <x:c r="F8" s="61" t="str">
        <x:f>IF(OR(B7="",B5="",F7=""),"",IF(AND(B7&gt;=B5,B7&lt;=F7),"OUI","NON"))</x:f>
        <x:v>OUI</x:v>
      </x:c>
    </x:row>
    <x:row r="9" ht="17.08984375" hidden="0" customHeight="1">
      <x:c r="A9" s="33" t="str">
        <x:v>Salaire mensuel brut</x:v>
      </x:c>
      <x:c r="B9" s="55" t="n">
        <x:v>6200</x:v>
      </x:c>
      <x:c r="E9" s="34" t="str">
        <x:v>Première date de congé sûre</x:v>
      </x:c>
      <x:c r="F9" s="86" t="n">
        <x:f>F7+1</x:f>
        <x:v>46153</x:v>
      </x:c>
    </x:row>
    <x:row r="10" ht="17.08984375" hidden="0" customHeight="1">
      <x:c r="A10" s="33" t="str">
        <x:v>Nombre de salaires / an</x:v>
      </x:c>
      <x:c r="B10" s="41" t="n">
        <x:v>13</x:v>
      </x:c>
    </x:row>
    <x:row r="11" ht="17.08984375" hidden="0" customHeight="1">
      <x:c r="A11" s="34" t="str">
        <x:v>Couverture IJ 80 % ?</x:v>
      </x:c>
      <x:c r="B11" s="38" t="str">
        <x:v>Oui</x:v>
      </x:c>
    </x:row>
    <x:row r="12" ht="17.08984375" hidden="0" customHeight="1">
      <x:c r="E12" s="8" t="str">
        <x:v>Continuation du salaire (art. 324a CO – estimation)</x:v>
      </x:c>
      <x:c r="F12" s="8" t="str"/>
      <x:c r="G12" s="8" t="str"/>
      <x:c r="H12" s="8" t="str"/>
    </x:row>
    <x:row r="13" ht="17.08984375" hidden="0" customHeight="1">
      <x:c r="E13" s="32" t="str">
        <x:v>Durée selon échelle (valeur)</x:v>
      </x:c>
      <x:c r="F13" s="60" t="n">
        <x:f>IF(F4="","",IF(B8="Bernoise",VLOOKUP(F4,'Paramètres'!E4:K33,2,FALSE),IF(B8="Bâloise",VLOOKUP(F4,'Paramètres'!E4:K33,4,FALSE),VLOOKUP(F4,'Paramètres'!E4:K33,6,FALSE))))</x:f>
        <x:v>1</x:v>
      </x:c>
    </x:row>
    <x:row r="14" ht="119.62890625" hidden="0" customHeight="1">
      <x:c r="A14" s="76"/>
      <x:c r="B14" s="77"/>
      <x:c r="C14" s="77"/>
      <x:c r="D14" s="77"/>
      <x:c r="E14" s="108" t="str">
        <x:v>Unité</x:v>
      </x:c>
      <x:c r="F14" s="111" t="str">
        <x:f>IF(F4="","",IF(B8="Bernoise",VLOOKUP(F4,'Paramètres'!E4:K33,3,FALSE),IF(B8="Bâloise",VLOOKUP(F4,'Paramètres'!E4:K33,5,FALSE),VLOOKUP(F4,'Paramètres'!E4:K33,7,FALSE))))</x:f>
        <x:v>mois</x:v>
      </x:c>
      <x:c r="G14" s="77"/>
      <x:c r="H14" s="78"/>
    </x:row>
    <x:row r="15" ht="17.08984375" hidden="0" customHeight="1">
      <x:c r="A15" s="79"/>
      <x:c r="B15" s="80"/>
      <x:c r="C15" s="80"/>
      <x:c r="D15" s="80"/>
      <x:c r="E15" s="109" t="str">
        <x:v>Fin estimative continuation</x:v>
      </x:c>
      <x:c r="F15" s="112" t="n">
        <x:f>IF(F14="semaines",B5+F13*7-1,EDATE(B5,F13)-1)</x:f>
        <x:v>46090</x:v>
      </x:c>
      <x:c r="G15" s="80"/>
      <x:c r="H15" s="81"/>
    </x:row>
    <x:row r="16" ht="17.08984375" hidden="0" customHeight="1">
      <x:c r="A16" s="82"/>
      <x:c r="B16" s="83"/>
      <x:c r="C16" s="83"/>
      <x:c r="D16" s="83"/>
      <x:c r="E16" s="110" t="str">
        <x:v>Durée estimée (jours)</x:v>
      </x:c>
      <x:c r="F16" s="113" t="n">
        <x:f>F15-B5+1</x:f>
        <x:v>28</x:v>
      </x:c>
      <x:c r="G16" s="83"/>
      <x:c r="H16" s="84"/>
    </x:row>
    <x:row r="17" ht="17.08984375" hidden="0" customHeight="1">
      <x:c r="E17" s="33" t="str">
        <x:v>Salaire journalier estimatif</x:v>
      </x:c>
      <x:c r="F17" s="64" t="n">
        <x:f>B9*B10/365</x:f>
        <x:v>220.82191780821918</x:v>
      </x:c>
    </x:row>
    <x:row r="18" ht="17.08984375" hidden="0" customHeight="1">
      <x:c r="E18" s="33" t="str">
        <x:v>Maintien théorique à 100 %</x:v>
      </x:c>
      <x:c r="F18" s="64" t="n">
        <x:f>F16*F17</x:f>
        <x:v>6183.013698630137</x:v>
      </x:c>
    </x:row>
    <x:row r="19" ht="17.08984375" hidden="0" customHeight="1">
      <x:c r="E19" s="34" t="str">
        <x:v>Charge résiduelle employeur si IJ 80 %</x:v>
      </x:c>
      <x:c r="F19" s="67" t="n">
        <x:f>IF(B11="Oui",F18*20%,F18)</x:f>
        <x:v>1236.6027397260275</x:v>
      </x:c>
    </x:row>
    <x:row r="22">
      <x:c r="A22" s="76" t="str">
        <x:v>Vigilance</x:v>
      </x:c>
      <x:c r="B22" s="77" t="str">
        <x:v>Le délai de blocage et la continuation du salaire n’obéissent pas à la même logique. Vérifier la période d’essai, les causes différentes d’incapacité, les conventions plus favorables, l’assurance IJ maladie, les règles de droit public et les CCT.</x:v>
      </x:c>
      <x:c r="C22" s="77" t="str"/>
      <x:c r="D22" s="77" t="str"/>
      <x:c r="E22" s="77" t="str"/>
      <x:c r="F22" s="77" t="str"/>
      <x:c r="G22" s="77" t="str"/>
      <x:c r="H22" s="78" t="str"/>
    </x:row>
    <x:row r="23">
      <x:c r="A23" s="79"/>
      <x:c r="B23" s="80"/>
      <x:c r="C23" s="80"/>
      <x:c r="D23" s="80"/>
      <x:c r="E23" s="80"/>
      <x:c r="F23" s="80"/>
      <x:c r="G23" s="80"/>
      <x:c r="H23" s="81"/>
    </x:row>
    <x:row r="24">
      <x:c r="A24" s="79"/>
      <x:c r="B24" s="80"/>
      <x:c r="C24" s="80"/>
      <x:c r="D24" s="80"/>
      <x:c r="E24" s="80"/>
      <x:c r="F24" s="80"/>
      <x:c r="G24" s="80"/>
      <x:c r="H24" s="81"/>
    </x:row>
    <x:row r="25">
      <x:c r="A25" s="82"/>
      <x:c r="B25" s="83"/>
      <x:c r="C25" s="83"/>
      <x:c r="D25" s="83"/>
      <x:c r="E25" s="83"/>
      <x:c r="F25" s="83"/>
      <x:c r="G25" s="83"/>
      <x:c r="H25" s="84"/>
    </x:row>
  </x:sheetData>
  <x:mergeCells>
    <x:mergeCell ref="A1:H1"/>
    <x:mergeCell ref="A22:H25"/>
  </x:mergeCells>
  <x:conditionalFormatting sqref="F8:F8">
    <x:cfRule type="expression" dxfId="0" priority="1">
      <x:formula>$F$8="OUI"</x:formula>
    </x:cfRule>
    <x:cfRule type="expression" dxfId="1" priority="2">
      <x:formula>$F$8="NON"</x:formula>
    </x:cfRule>
  </x:conditionalFormatting>
  <x:dataValidations count="2">
    <x:dataValidation type="list" showDropDown="0" sqref="B8">
      <x:formula1>"Bernoise,Bâloise,Zurichoise"</x:formula1>
    </x:dataValidation>
    <x:dataValidation type="list" showDropDown="0" sqref="B11">
      <x:formula1>"Oui,Non"</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s>
  <x:sheetData>
    <x:row r="1" ht="17.08984375" hidden="0" customHeight="1">
      <x:c r="A1" s="4" t="str">
        <x:v>Calculateur – droit aux vacances en cas de temps partiel</x:v>
      </x:c>
      <x:c r="B1" s="4" t="str">
        <x:v>Calculateur – droit aux vacances en cas de temps partiel</x:v>
      </x:c>
      <x:c r="C1" s="4" t="str">
        <x:v>Calculateur – droit aux vacances en cas de temps partiel</x:v>
      </x:c>
      <x:c r="D1" s="4" t="str">
        <x:v>Calculateur – droit aux vacances en cas de temps partiel</x:v>
      </x:c>
      <x:c r="E1" s="4" t="str">
        <x:v>Calculateur – droit aux vacances en cas de temps partiel</x:v>
      </x:c>
      <x:c r="F1" s="4" t="str">
        <x:v>Calculateur – droit aux vacances en cas de temps partiel</x:v>
      </x:c>
      <x:c r="G1" s="4" t="str">
        <x:v>Calculateur – droit aux vacances en cas de temps partiel</x:v>
      </x:c>
    </x:row>
    <x:row r="3" ht="17.08984375" hidden="0" customHeight="1">
      <x:c r="A3" s="8" t="str">
        <x:v>Entrées</x:v>
      </x:c>
      <x:c r="B3" s="8" t="str"/>
      <x:c r="C3" s="8" t="str"/>
      <x:c r="E3" s="8" t="str">
        <x:v>Résultats</x:v>
      </x:c>
      <x:c r="F3" s="8" t="str"/>
      <x:c r="G3" s="8" t="str"/>
    </x:row>
    <x:row r="4" ht="17.08984375" hidden="0" customHeight="1">
      <x:c r="A4" s="32" t="str">
        <x:v>Semaines de vacances / an</x:v>
      </x:c>
      <x:c r="B4" s="101" t="n">
        <x:v>4</x:v>
      </x:c>
      <x:c r="E4" s="32" t="str">
        <x:v>Le nombre de semaines reste identique</x:v>
      </x:c>
      <x:c r="F4" s="63" t="n">
        <x:f>B4</x:f>
        <x:v>4</x:v>
      </x:c>
    </x:row>
    <x:row r="5" ht="17.08984375" hidden="0" customHeight="1">
      <x:c r="A5" s="33" t="str">
        <x:v>Jours temps plein / semaine</x:v>
      </x:c>
      <x:c r="B5" s="41" t="n">
        <x:v>5</x:v>
      </x:c>
      <x:c r="E5" s="33" t="str">
        <x:v>Jours de vacances / an (horaire fixe)</x:v>
      </x:c>
      <x:c r="F5" s="64" t="n">
        <x:f>B4*B8</x:f>
        <x:v>12</x:v>
      </x:c>
    </x:row>
    <x:row r="6" ht="17.08984375" hidden="0" customHeight="1">
      <x:c r="A6" s="33" t="str">
        <x:v>Heures temps plein / semaine</x:v>
      </x:c>
      <x:c r="B6" s="42" t="n">
        <x:v>42</x:v>
      </x:c>
      <x:c r="E6" s="33" t="str">
        <x:v>Jours de vacances / mois (horaire fixe)</x:v>
      </x:c>
      <x:c r="F6" s="64" t="n">
        <x:f>F5/12</x:f>
        <x:v>1</x:v>
      </x:c>
    </x:row>
    <x:row r="7" ht="17.08984375" hidden="0" customHeight="1">
      <x:c r="A7" s="33" t="str">
        <x:v>Taux d’activité</x:v>
      </x:c>
      <x:c r="B7" s="40" t="n">
        <x:v>0.6</x:v>
      </x:c>
      <x:c r="E7" s="33" t="str">
        <x:v>Heures de vacances / an (horaire variable)</x:v>
      </x:c>
      <x:c r="F7" s="64" t="n">
        <x:f>B4*B9</x:f>
        <x:v>100.8</x:v>
      </x:c>
    </x:row>
    <x:row r="8" ht="17.08984375" hidden="0" customHeight="1">
      <x:c r="A8" s="33" t="str">
        <x:v>Jours travaillés / semaine (si fixes)</x:v>
      </x:c>
      <x:c r="B8" s="55" t="n">
        <x:v>3</x:v>
      </x:c>
      <x:c r="E8" s="33" t="str">
        <x:v>Heures de vacances / mois (horaire variable)</x:v>
      </x:c>
      <x:c r="F8" s="64" t="n">
        <x:f>F7/12</x:f>
        <x:v>8.4</x:v>
      </x:c>
    </x:row>
    <x:row r="9" ht="17.08984375" hidden="0" customHeight="1">
      <x:c r="A9" s="34" t="str">
        <x:v>Heures travaillées / semaine (si variables)</x:v>
      </x:c>
      <x:c r="B9" s="102" t="n">
        <x:v>25.2</x:v>
      </x:c>
      <x:c r="E9" s="34" t="str">
        <x:v>Jours équivalents selon taux d’activité</x:v>
      </x:c>
      <x:c r="F9" s="67" t="n">
        <x:f>B4*B5*B7</x:f>
        <x:v>12</x:v>
      </x:c>
    </x:row>
    <x:row r="12" ht="85.44921875" hidden="0" customHeight="1">
      <x:c r="A12" s="76" t="str">
        <x:v>Idée-clé</x:v>
      </x:c>
      <x:c r="B12" s="77" t="str">
        <x:v>En temps partiel, le droit légal se raisonne d’abord en semaines. On convertit ensuite en jours ou en heures selon l’organisation concrète du temps de travail.</x:v>
      </x:c>
      <x:c r="C12" s="77" t="str"/>
      <x:c r="D12" s="77" t="str"/>
      <x:c r="E12" s="77" t="str"/>
      <x:c r="F12" s="77" t="str"/>
      <x:c r="G12" s="78" t="str"/>
    </x:row>
    <x:row r="13" ht="17.08984375" hidden="0" customHeight="1">
      <x:c r="A13" s="79"/>
      <x:c r="B13" s="80"/>
      <x:c r="C13" s="80"/>
      <x:c r="D13" s="80"/>
      <x:c r="E13" s="80"/>
      <x:c r="F13" s="80"/>
      <x:c r="G13" s="81"/>
    </x:row>
    <x:row r="14" ht="17.08984375" hidden="0" customHeight="1">
      <x:c r="A14" s="82"/>
      <x:c r="B14" s="83"/>
      <x:c r="C14" s="83"/>
      <x:c r="D14" s="83"/>
      <x:c r="E14" s="83"/>
      <x:c r="F14" s="83"/>
      <x:c r="G14" s="84"/>
    </x:row>
  </x:sheetData>
  <x:mergeCells>
    <x:mergeCell ref="A1:G1"/>
    <x:mergeCell ref="A12:G14"/>
  </x:mergeCells>
  <x:pageMargins left="0.7" right="0.7" top="0.75" bottom="0.75" header="0.3" footer="0.3"/>
</x:worksheet>
</file>

<file path=xl/worksheets/sheet6.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s>
  <x:sheetData>
    <x:row r="1" ht="17.08984375" hidden="0" customHeight="1">
      <x:c r="A1" s="4" t="str">
        <x:v>Calculateur – droit aux vacances (prorata + réduction)</x:v>
      </x:c>
      <x:c r="B1" s="4" t="str">
        <x:v>Calculateur – droit aux vacances (prorata + réduction)</x:v>
      </x:c>
      <x:c r="C1" s="4" t="str">
        <x:v>Calculateur – droit aux vacances (prorata + réduction)</x:v>
      </x:c>
      <x:c r="D1" s="4" t="str">
        <x:v>Calculateur – droit aux vacances (prorata + réduction)</x:v>
      </x:c>
      <x:c r="E1" s="4" t="str">
        <x:v>Calculateur – droit aux vacances (prorata + réduction)</x:v>
      </x:c>
      <x:c r="F1" s="4" t="str">
        <x:v>Calculateur – droit aux vacances (prorata + réduction)</x:v>
      </x:c>
      <x:c r="G1" s="4" t="str">
        <x:v>Calculateur – droit aux vacances (prorata + réduction)</x:v>
      </x:c>
      <x:c r="H1" s="4" t="str">
        <x:v>Calculateur – droit aux vacances (prorata + réduction)</x:v>
      </x:c>
    </x:row>
    <x:row r="3" ht="17.08984375" hidden="0" customHeight="1">
      <x:c r="A3" s="8" t="str">
        <x:v>Entrées</x:v>
      </x:c>
      <x:c r="B3" s="8" t="str"/>
      <x:c r="C3" s="8" t="str"/>
      <x:c r="E3" s="8" t="str">
        <x:v>Résultats</x:v>
      </x:c>
      <x:c r="F3" s="8" t="str"/>
      <x:c r="G3" s="8" t="str"/>
    </x:row>
    <x:row r="4" ht="17.08984375" hidden="0" customHeight="1">
      <x:c r="A4" s="32" t="str">
        <x:v>Début de période</x:v>
      </x:c>
      <x:c r="B4" s="85" t="n">
        <x:v>46023</x:v>
      </x:c>
      <x:c r="E4" s="32" t="str">
        <x:v>Droit annuel (jours)</x:v>
      </x:c>
      <x:c r="F4" s="63" t="n">
        <x:f>B7*B8</x:f>
        <x:v>20</x:v>
      </x:c>
    </x:row>
    <x:row r="5" ht="17.08984375" hidden="0" customHeight="1">
      <x:c r="A5" s="33" t="str">
        <x:v>Fin de période</x:v>
      </x:c>
      <x:c r="B5" s="56" t="n">
        <x:v>46387</x:v>
      </x:c>
      <x:c r="E5" s="33" t="str">
        <x:v>Prorata période (jours)</x:v>
      </x:c>
      <x:c r="F5" s="64" t="n">
        <x:f>F4*((B5-B4+1)/365)</x:f>
        <x:v>20</x:v>
      </x:c>
    </x:row>
    <x:row r="6" ht="17.08984375" hidden="0" customHeight="1">
      <x:c r="A6" s="33" t="str">
        <x:v>Âge au début de période</x:v>
      </x:c>
      <x:c r="B6" s="41" t="n">
        <x:v>35</x:v>
      </x:c>
      <x:c r="E6" s="33" t="str">
        <x:v>Mois réductibles – faute propre</x:v>
      </x:c>
      <x:c r="F6" s="64" t="n">
        <x:f>IF(B9&gt;1,B9,0)</x:f>
        <x:v>0</x:v>
      </x:c>
    </x:row>
    <x:row r="7" ht="17.08984375" hidden="0" customHeight="1">
      <x:c r="A7" s="33" t="str">
        <x:v>Semaines annuelles de base</x:v>
      </x:c>
      <x:c r="B7" s="41" t="n">
        <x:v>4</x:v>
      </x:c>
      <x:c r="E7" s="33" t="str">
        <x:v>Mois réductibles – sans faute</x:v>
      </x:c>
      <x:c r="F7" s="64" t="n">
        <x:f>MAX(B10-1,0)</x:f>
        <x:v>2</x:v>
      </x:c>
    </x:row>
    <x:row r="8" ht="17.08984375" hidden="0" customHeight="1">
      <x:c r="A8" s="33" t="str">
        <x:v>Jours travaillés / semaine</x:v>
      </x:c>
      <x:c r="B8" s="41" t="n">
        <x:v>5</x:v>
      </x:c>
      <x:c r="E8" s="33" t="str">
        <x:v>Mois réductibles – grossesse</x:v>
      </x:c>
      <x:c r="F8" s="64" t="n">
        <x:f>MAX(B11-2,0)</x:f>
        <x:v>0</x:v>
      </x:c>
    </x:row>
    <x:row r="9" ht="17.08984375" hidden="0" customHeight="1">
      <x:c r="A9" s="33" t="str">
        <x:v>Mois complets d’absence – faute propre</x:v>
      </x:c>
      <x:c r="B9" s="41" t="n">
        <x:v>0</x:v>
      </x:c>
      <x:c r="E9" s="33" t="str">
        <x:v>Réduction totale (jours)</x:v>
      </x:c>
      <x:c r="F9" s="64" t="n">
        <x:f>(F6+F7+F8)*(F4/12)</x:f>
        <x:v>3.3333333333333335</x:v>
      </x:c>
    </x:row>
    <x:row r="10" ht="17.08984375" hidden="0" customHeight="1">
      <x:c r="A10" s="33" t="str">
        <x:v>Mois complets d’absence – maladie/accident/autre sans faute</x:v>
      </x:c>
      <x:c r="B10" s="41" t="n">
        <x:v>3</x:v>
      </x:c>
      <x:c r="E10" s="34" t="str">
        <x:v>Droit net estimatif (jours)</x:v>
      </x:c>
      <x:c r="F10" s="67" t="n">
        <x:f>MAX(F5-F9,0)</x:f>
        <x:v>16.666666666666668</x:v>
      </x:c>
    </x:row>
    <x:row r="11" ht="17.08984375" hidden="0" customHeight="1">
      <x:c r="A11" s="34" t="str">
        <x:v>Mois complets d’absence – grossesse</x:v>
      </x:c>
      <x:c r="B11" s="103" t="n">
        <x:v>0</x:v>
      </x:c>
    </x:row>
    <x:row r="13" ht="153.80859375" hidden="0" customHeight="1">
      <x:c r="A13" s="76" t="str">
        <x:v>Comment remplir la feuille ?</x:v>
      </x:c>
      <x:c r="B13" s="77" t="str">
        <x:v>Saisis les mois complets d’absence. La feuille applique ensuite le régime de réduction le plus simple: faute propre (pas de mois de grâce), sans faute (1 mois de grâce), grossesse (2 mois de grâce). Le congé maternité, le congé de l’autre parent et le congé de prise en charge ne doivent pas être ajoutés ici.</x:v>
      </x:c>
      <x:c r="C13" s="77" t="str"/>
      <x:c r="D13" s="77" t="str"/>
      <x:c r="E13" s="77" t="str"/>
      <x:c r="F13" s="77" t="str"/>
      <x:c r="G13" s="77" t="str"/>
      <x:c r="H13" s="78" t="str"/>
    </x:row>
    <x:row r="14" ht="17.08984375" hidden="0" customHeight="1">
      <x:c r="A14" s="79"/>
      <x:c r="B14" s="80"/>
      <x:c r="C14" s="80"/>
      <x:c r="D14" s="80"/>
      <x:c r="E14" s="80"/>
      <x:c r="F14" s="80"/>
      <x:c r="G14" s="80"/>
      <x:c r="H14" s="81"/>
    </x:row>
    <x:row r="15" ht="17.08984375" hidden="0" customHeight="1">
      <x:c r="A15" s="79"/>
      <x:c r="B15" s="80"/>
      <x:c r="C15" s="80"/>
      <x:c r="D15" s="80"/>
      <x:c r="E15" s="80"/>
      <x:c r="F15" s="80"/>
      <x:c r="G15" s="80"/>
      <x:c r="H15" s="81"/>
    </x:row>
    <x:row r="16" ht="17.08984375" hidden="0" customHeight="1">
      <x:c r="A16" s="79"/>
      <x:c r="B16" s="80"/>
      <x:c r="C16" s="80"/>
      <x:c r="D16" s="80"/>
      <x:c r="E16" s="80"/>
      <x:c r="F16" s="80"/>
      <x:c r="G16" s="80"/>
      <x:c r="H16" s="81"/>
    </x:row>
    <x:row r="17" ht="17.08984375" hidden="0" customHeight="1">
      <x:c r="A17" s="82"/>
      <x:c r="B17" s="83"/>
      <x:c r="C17" s="83"/>
      <x:c r="D17" s="83"/>
      <x:c r="E17" s="83"/>
      <x:c r="F17" s="83"/>
      <x:c r="G17" s="83"/>
      <x:c r="H17" s="84"/>
    </x:row>
  </x:sheetData>
  <x:mergeCells>
    <x:mergeCell ref="A1:H1"/>
    <x:mergeCell ref="A13:H17"/>
  </x:mergeCells>
  <x:pageMargins left="0.7" right="0.7" top="0.75" bottom="0.75" header="0.3" footer="0.3"/>
</x:worksheet>
</file>

<file path=xl/worksheets/sheet7.xml><?xml version="1.0" encoding="utf-8"?>
<x:worksheet xmlns:x="http://schemas.openxmlformats.org/spreadsheetml/2006/main">
  <x:sheetFormatPr defaultRowHeight="15"/>
  <x:cols>
    <x:col min="1" max="1" width="40.709999084472656" hidden="0" customWidth="1"/>
    <x:col min="2" max="2" width="42" hidden="0" customWidth="1"/>
    <x:col min="3" max="3" width="40.709999084472656" hidden="0" customWidth="1"/>
    <x:col min="4" max="4" width="40.709999084472656" hidden="0" customWidth="1"/>
    <x:col min="5" max="5" width="40.709999084472656" hidden="0" customWidth="1"/>
    <x:col min="6" max="6" width="40.709999084472656" hidden="0" customWidth="1"/>
    <x:col min="7" max="7" width="40.709999084472656" hidden="0" customWidth="1"/>
    <x:col min="8" max="8" width="40.709999084472656" hidden="0" customWidth="1"/>
  </x:cols>
  <x:sheetData>
    <x:row r="1" ht="17.08984375" hidden="0" customHeight="1">
      <x:c r="A1" s="4" t="str">
        <x:v>Calculateur – heures supplémentaires</x:v>
      </x:c>
      <x:c r="B1" s="4" t="str">
        <x:v>Calculateur – heures supplémentaires</x:v>
      </x:c>
      <x:c r="C1" s="4" t="str">
        <x:v>Calculateur – heures supplémentaires</x:v>
      </x:c>
      <x:c r="D1" s="4" t="str">
        <x:v>Calculateur – heures supplémentaires</x:v>
      </x:c>
      <x:c r="E1" s="4" t="str">
        <x:v>Calculateur – heures supplémentaires</x:v>
      </x:c>
      <x:c r="F1" s="4" t="str">
        <x:v>Calculateur – heures supplémentaires</x:v>
      </x:c>
      <x:c r="G1" s="4" t="str">
        <x:v>Calculateur – heures supplémentaires</x:v>
      </x:c>
      <x:c r="H1" s="4" t="str">
        <x:v>Calculateur – heures supplémentaires</x:v>
      </x:c>
    </x:row>
    <x:row r="3" ht="17.08984375" hidden="0" customHeight="1">
      <x:c r="A3" s="8" t="str">
        <x:v>Entrées</x:v>
      </x:c>
      <x:c r="B3" s="8" t="str"/>
      <x:c r="C3" s="8" t="str"/>
      <x:c r="E3" s="8" t="str">
        <x:v>Résultats</x:v>
      </x:c>
      <x:c r="F3" s="8" t="str"/>
      <x:c r="G3" s="8" t="str"/>
    </x:row>
    <x:row r="4" ht="17.08984375" hidden="0" customHeight="1">
      <x:c r="A4" s="32" t="str">
        <x:v>Heures contractuelles sur la période</x:v>
      </x:c>
      <x:c r="B4" s="104" t="n">
        <x:v>42</x:v>
      </x:c>
      <x:c r="E4" s="32" t="str">
        <x:v>Heures supplémentaires</x:v>
      </x:c>
      <x:c r="F4" s="63" t="n">
        <x:f>MAX(B5-B4,0)</x:f>
        <x:v>7</x:v>
      </x:c>
    </x:row>
    <x:row r="5" ht="17.08984375" hidden="0" customHeight="1">
      <x:c r="A5" s="33" t="str">
        <x:v>Heures effectivement travaillées</x:v>
      </x:c>
      <x:c r="B5" s="42" t="n">
        <x:v>49</x:v>
      </x:c>
      <x:c r="E5" s="33" t="str">
        <x:v>Travail supplémentaire légal</x:v>
      </x:c>
      <x:c r="F5" s="64" t="n">
        <x:f>MAX(B5-B6,0)</x:f>
        <x:v>4</x:v>
      </x:c>
    </x:row>
    <x:row r="6" ht="17.08984375" hidden="0" customHeight="1">
      <x:c r="A6" s="33" t="str">
        <x:v>Durée maximale légale</x:v>
      </x:c>
      <x:c r="B6" s="42" t="n">
        <x:v>45</x:v>
      </x:c>
      <x:c r="E6" s="33" t="str">
        <x:v>Heures à payer après compensation</x:v>
      </x:c>
      <x:c r="F6" s="64" t="n">
        <x:f>MAX(F4-B9,0)</x:f>
        <x:v>7</x:v>
      </x:c>
    </x:row>
    <x:row r="7" ht="17.08984375" hidden="0" customHeight="1">
      <x:c r="A7" s="33" t="str">
        <x:v>Taux horaire brut</x:v>
      </x:c>
      <x:c r="B7" s="55" t="n">
        <x:v>38</x:v>
      </x:c>
      <x:c r="E7" s="33" t="str">
        <x:v>Taux appliqué</x:v>
      </x:c>
      <x:c r="F7" s="64" t="n">
        <x:f>IF(B8="Paiement 125 %",1.25,IF(B8="Paiement 100 %",1,IF(B8="Compensation",0,0)))</x:f>
        <x:v>1.25</x:v>
      </x:c>
    </x:row>
    <x:row r="8" ht="17.08984375" hidden="0" customHeight="1">
      <x:c r="A8" s="33" t="str">
        <x:v>Mode d’indemnisation</x:v>
      </x:c>
      <x:c r="B8" s="37" t="str">
        <x:v>Paiement 125 %</x:v>
      </x:c>
      <x:c r="E8" s="33" t="str">
        <x:v>Montant dû</x:v>
      </x:c>
      <x:c r="F8" s="64" t="n">
        <x:f>F6*B7*F7</x:f>
        <x:v>332.5</x:v>
      </x:c>
    </x:row>
    <x:row r="9" ht="17.08984375" hidden="0" customHeight="1">
      <x:c r="A9" s="34" t="str">
        <x:v>Heures déjà compensées</x:v>
      </x:c>
      <x:c r="B9" s="43" t="n">
        <x:v>0</x:v>
      </x:c>
      <x:c r="E9" s="34" t="str">
        <x:v>Congé compensatoire équivalent</x:v>
      </x:c>
      <x:c r="F9" s="67" t="n">
        <x:f>F4</x:f>
        <x:v>7</x:v>
      </x:c>
    </x:row>
    <x:row r="12" ht="170.8984375" hidden="0" customHeight="1">
      <x:c r="A12" s="76" t="str">
        <x:v>Vigilance</x:v>
      </x:c>
      <x:c r="B12" s="77" t="str">
        <x:v>La feuille distingue les heures supplémentaires (au-delà du contrat) du travail supplémentaire (au-delà de la durée maximale légale). Le contrat, la CCT ou un accord écrit peuvent exclure ou modifier l’indemnisation des heures supplémentaires, mais pas le travail supplémentaire au-delà des limites légales dans les mêmes conditions.</x:v>
      </x:c>
      <x:c r="C12" s="77" t="str"/>
      <x:c r="D12" s="77" t="str"/>
      <x:c r="E12" s="77" t="str"/>
      <x:c r="F12" s="77" t="str"/>
      <x:c r="G12" s="77" t="str"/>
      <x:c r="H12" s="78" t="str"/>
    </x:row>
    <x:row r="13" ht="17.08984375" hidden="0" customHeight="1">
      <x:c r="A13" s="79"/>
      <x:c r="B13" s="80"/>
      <x:c r="C13" s="80"/>
      <x:c r="D13" s="80"/>
      <x:c r="E13" s="80"/>
      <x:c r="F13" s="80"/>
      <x:c r="G13" s="80"/>
      <x:c r="H13" s="81"/>
    </x:row>
    <x:row r="14" ht="17.08984375" hidden="0" customHeight="1">
      <x:c r="A14" s="79"/>
      <x:c r="B14" s="80"/>
      <x:c r="C14" s="80"/>
      <x:c r="D14" s="80"/>
      <x:c r="E14" s="80"/>
      <x:c r="F14" s="80"/>
      <x:c r="G14" s="80"/>
      <x:c r="H14" s="81"/>
    </x:row>
    <x:row r="15" ht="17.08984375" hidden="0" customHeight="1">
      <x:c r="A15" s="79"/>
      <x:c r="B15" s="80"/>
      <x:c r="C15" s="80"/>
      <x:c r="D15" s="80"/>
      <x:c r="E15" s="80"/>
      <x:c r="F15" s="80"/>
      <x:c r="G15" s="80"/>
      <x:c r="H15" s="81"/>
    </x:row>
    <x:row r="16" ht="17.08984375" hidden="0" customHeight="1">
      <x:c r="A16" s="82"/>
      <x:c r="B16" s="83"/>
      <x:c r="C16" s="83"/>
      <x:c r="D16" s="83"/>
      <x:c r="E16" s="83"/>
      <x:c r="F16" s="83"/>
      <x:c r="G16" s="83"/>
      <x:c r="H16" s="84"/>
    </x:row>
  </x:sheetData>
  <x:mergeCells>
    <x:mergeCell ref="A1:H1"/>
    <x:mergeCell ref="A12:H16"/>
  </x:mergeCells>
  <x:conditionalFormatting sqref="F8:F8">
    <x:cfRule type="dataBar" priority="1">
      <x:dataBar>
        <x:cfvo type="min"/>
        <x:cfvo type="max"/>
        <x:color rgb="FF1F3A5F"/>
      </x:dataBar>
    </x:cfRule>
  </x:conditionalFormatting>
  <x:dataValidations count="1">
    <x:dataValidation type="list" showDropDown="0" sqref="B8">
      <x:formula1>"Paiement 125 %,Paiement 100 %,Compensation,Pas d’indemnisation"</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 min="5" max="5" width="42" hidden="0" customWidth="1"/>
    <x:col min="6" max="6" width="42" hidden="0" customWidth="1"/>
    <x:col min="7" max="7" width="42" hidden="0" customWidth="1"/>
    <x:col min="8" max="8" width="42" hidden="0" customWidth="1"/>
  </x:cols>
  <x:sheetData>
    <x:row r="1" ht="17.08984375" hidden="0" customHeight="1">
      <x:c r="A1" s="4" t="str">
        <x:v>Calculateur – réduction de salaire (entrée, sortie, congé non payé)</x:v>
      </x:c>
      <x:c r="B1" s="4" t="str">
        <x:v>Calculateur – réduction de salaire (entrée, sortie, congé non payé)</x:v>
      </x:c>
      <x:c r="C1" s="4" t="str">
        <x:v>Calculateur – réduction de salaire (entrée, sortie, congé non payé)</x:v>
      </x:c>
      <x:c r="D1" s="4" t="str">
        <x:v>Calculateur – réduction de salaire (entrée, sortie, congé non payé)</x:v>
      </x:c>
      <x:c r="E1" s="4" t="str">
        <x:v>Calculateur – réduction de salaire (entrée, sortie, congé non payé)</x:v>
      </x:c>
      <x:c r="F1" s="4" t="str">
        <x:v>Calculateur – réduction de salaire (entrée, sortie, congé non payé)</x:v>
      </x:c>
      <x:c r="G1" s="4" t="str">
        <x:v>Calculateur – réduction de salaire (entrée, sortie, congé non payé)</x:v>
      </x:c>
      <x:c r="H1" s="4" t="str">
        <x:v>Calculateur – réduction de salaire (entrée, sortie, congé non payé)</x:v>
      </x:c>
    </x:row>
    <x:row r="3" ht="17.08984375" hidden="0" customHeight="1">
      <x:c r="A3" s="8" t="str">
        <x:v>Entrées</x:v>
      </x:c>
      <x:c r="B3" s="8" t="str"/>
      <x:c r="C3" s="8" t="str"/>
      <x:c r="E3" s="8" t="str">
        <x:v>Résultats</x:v>
      </x:c>
      <x:c r="F3" s="8" t="str"/>
      <x:c r="G3" s="8" t="str"/>
    </x:row>
    <x:row r="4" ht="17.08984375" hidden="0" customHeight="1">
      <x:c r="A4" s="32" t="str">
        <x:v>Salaire mensuel brut</x:v>
      </x:c>
      <x:c r="B4" s="39" t="n">
        <x:v>6000</x:v>
      </x:c>
      <x:c r="E4" s="32" t="str">
        <x:v>1er jour du mois</x:v>
      </x:c>
      <x:c r="F4" s="105" t="n">
        <x:f>EOMONTH(B6,-1)+1</x:f>
        <x:v>46174</x:v>
      </x:c>
    </x:row>
    <x:row r="5" ht="17.08984375" hidden="0" customHeight="1">
      <x:c r="A5" s="33" t="str">
        <x:v>Nombre de salaires / an</x:v>
      </x:c>
      <x:c r="B5" s="41" t="n">
        <x:v>13</x:v>
      </x:c>
      <x:c r="E5" s="33" t="str">
        <x:v>Dernier jour du mois</x:v>
      </x:c>
      <x:c r="F5" s="65" t="n">
        <x:f>EOMONTH(B6,0)</x:f>
        <x:v>46203</x:v>
      </x:c>
    </x:row>
    <x:row r="6" ht="17.08984375" hidden="0" customHeight="1">
      <x:c r="A6" s="33" t="str">
        <x:v>Date de référence dans le mois</x:v>
      </x:c>
      <x:c r="B6" s="56" t="n">
        <x:v>46174</x:v>
      </x:c>
      <x:c r="E6" s="33" t="str">
        <x:v>Jours du mois</x:v>
      </x:c>
      <x:c r="F6" s="66" t="n">
        <x:f>DAY(F5)</x:f>
        <x:v>30</x:v>
      </x:c>
    </x:row>
    <x:row r="7" ht="17.08984375" hidden="0" customHeight="1">
      <x:c r="A7" s="33" t="str">
        <x:v>Date d’entrée</x:v>
      </x:c>
      <x:c r="B7" s="56" t="n">
        <x:v>46183</x:v>
      </x:c>
      <x:c r="E7" s="33" t="str">
        <x:v>Jours couverts par contrat</x:v>
      </x:c>
      <x:c r="F7" s="66" t="n">
        <x:f>MAX(0,MIN(IF(B8="",F5,B8),F5)-MAX(IF(B7="",F4,B7),F4)+1)</x:f>
        <x:v>21</x:v>
      </x:c>
    </x:row>
    <x:row r="8" ht="17.08984375" hidden="0" customHeight="1">
      <x:c r="A8" s="33" t="str">
        <x:v>Date de sortie</x:v>
      </x:c>
      <x:c r="B8" s="56" t="str"/>
      <x:c r="E8" s="33" t="str">
        <x:v>Jours de congé non payé</x:v>
      </x:c>
      <x:c r="F8" s="66" t="n">
        <x:f>MAX(0,MIN(IF(B10="",F4-1,B10),F5)-MAX(IF(B9="",F5+1,B9),F4)+1)</x:f>
        <x:v>6</x:v>
      </x:c>
    </x:row>
    <x:row r="9" ht="17.08984375" hidden="0" customHeight="1">
      <x:c r="A9" s="33" t="str">
        <x:v>Début congé non payé</x:v>
      </x:c>
      <x:c r="B9" s="56" t="n">
        <x:v>46193</x:v>
      </x:c>
      <x:c r="E9" s="33" t="str">
        <x:v>Jours payables</x:v>
      </x:c>
      <x:c r="F9" s="66" t="n">
        <x:f>MAX(F7-F8,0)</x:f>
        <x:v>15</x:v>
      </x:c>
    </x:row>
    <x:row r="10" ht="17.08984375" hidden="0" customHeight="1">
      <x:c r="A10" s="34" t="str">
        <x:v>Fin congé non payé</x:v>
      </x:c>
      <x:c r="B10" s="57" t="n">
        <x:v>46198</x:v>
      </x:c>
      <x:c r="E10" s="33" t="str">
        <x:v>Salaire dû pour le mois</x:v>
      </x:c>
      <x:c r="F10" s="64" t="n">
        <x:f>B4*F9/F6</x:f>
        <x:v>3000</x:v>
      </x:c>
    </x:row>
    <x:row r="11" ht="17.08984375" hidden="0" customHeight="1">
      <x:c r="E11" s="34" t="str">
        <x:v>Part de 13e acquise sur le mois</x:v>
      </x:c>
      <x:c r="F11" s="67" t="n">
        <x:f>IF(B5=13,(B4/12)*F9/F6,0)</x:f>
        <x:v>250</x:v>
      </x:c>
    </x:row>
    <x:row r="13" ht="119.62890625" hidden="0" customHeight="1">
      <x:c r="A13" s="76" t="str">
        <x:v>Utilisation</x:v>
      </x:c>
      <x:c r="B13" s="77" t="str">
        <x:v>Cette feuille sert à proratiser un salaire mensuel pour un mois donné en cas d’entrée, de sortie ou de congé non payé. Vérifier la pratique de l’employeur ou de la CCT pour les méthodes de prorata et le traitement du 13e salaire.</x:v>
      </x:c>
      <x:c r="C13" s="77" t="str"/>
      <x:c r="D13" s="77" t="str"/>
      <x:c r="E13" s="77" t="str"/>
      <x:c r="F13" s="77" t="str"/>
      <x:c r="G13" s="77" t="str"/>
      <x:c r="H13" s="78" t="str"/>
    </x:row>
    <x:row r="14" ht="17.08984375" hidden="0" customHeight="1">
      <x:c r="A14" s="79"/>
      <x:c r="B14" s="80"/>
      <x:c r="C14" s="80"/>
      <x:c r="D14" s="80"/>
      <x:c r="E14" s="80"/>
      <x:c r="F14" s="80"/>
      <x:c r="G14" s="80"/>
      <x:c r="H14" s="81"/>
    </x:row>
    <x:row r="15" ht="17.08984375" hidden="0" customHeight="1">
      <x:c r="A15" s="79"/>
      <x:c r="B15" s="80"/>
      <x:c r="C15" s="80"/>
      <x:c r="D15" s="80"/>
      <x:c r="E15" s="80"/>
      <x:c r="F15" s="80"/>
      <x:c r="G15" s="80"/>
      <x:c r="H15" s="81"/>
    </x:row>
    <x:row r="16" ht="17.08984375" hidden="0" customHeight="1">
      <x:c r="A16" s="82"/>
      <x:c r="B16" s="83"/>
      <x:c r="C16" s="83"/>
      <x:c r="D16" s="83"/>
      <x:c r="E16" s="83"/>
      <x:c r="F16" s="83"/>
      <x:c r="G16" s="83"/>
      <x:c r="H16" s="84"/>
    </x:row>
  </x:sheetData>
  <x:mergeCells>
    <x:mergeCell ref="A1:H1"/>
    <x:mergeCell ref="A13:H16"/>
  </x:mergeCells>
  <x:pageMargins left="0.7" right="0.7" top="0.75" bottom="0.75" header="0.3" footer="0.3"/>
</x:worksheet>
</file>

<file path=xl/worksheets/sheet9.xml><?xml version="1.0" encoding="utf-8"?>
<x:worksheet xmlns:x="http://schemas.openxmlformats.org/spreadsheetml/2006/main">
  <x:sheetFormatPr defaultRowHeight="15"/>
  <x:cols>
    <x:col min="1" max="1" width="42" hidden="0" customWidth="1"/>
    <x:col min="2" max="2" width="42" hidden="0" customWidth="1"/>
    <x:col min="3" max="3" width="42" hidden="0" customWidth="1"/>
    <x:col min="4" max="4" width="42" hidden="0" customWidth="1"/>
  </x:cols>
  <x:sheetData>
    <x:row r="1" ht="17.08984375" hidden="0" customHeight="1">
      <x:c r="A1" s="4" t="str">
        <x:v>Références de contrôle – à garder sous la main</x:v>
      </x:c>
      <x:c r="B1" s="4" t="str">
        <x:v>Références de contrôle – à garder sous la main</x:v>
      </x:c>
      <x:c r="C1" s="4" t="str">
        <x:v>Références de contrôle – à garder sous la main</x:v>
      </x:c>
      <x:c r="D1" s="4" t="str">
        <x:v>Références de contrôle – à garder sous la main</x:v>
      </x:c>
    </x:row>
    <x:row r="3" ht="17.08984375" hidden="0" customHeight="1">
      <x:c r="A3" s="27" t="str">
        <x:v>Thème</x:v>
      </x:c>
      <x:c r="B3" s="28" t="str">
        <x:v>Source</x:v>
      </x:c>
      <x:c r="C3" s="28" t="str">
        <x:v>URL</x:v>
      </x:c>
      <x:c r="D3" s="29" t="str">
        <x:v>Note</x:v>
      </x:c>
    </x:row>
    <x:row r="4" ht="68.359375" hidden="0" customHeight="1">
      <x:c r="A4" s="106" t="str">
        <x:v>IJ LAA</x:v>
      </x:c>
      <x:c r="B4" s="12" t="str">
        <x:v>Suva – Calcul et paiement de l’indemnité journalière</x:v>
      </x:c>
      <x:c r="C4" s="12" t="str">
        <x:v>https://www.suva.ch/fr-ch/download/document/calcul-et-paiement-de-l-indemnite-journaliere/calcul-et-paiement-de-l-indemnite-journaliere--2010.F</x:v>
      </x:c>
      <x:c r="D4" s="17" t="str">
        <x:v>Gain assuré max, 80 %, base 365, début du droit.</x:v>
      </x:c>
    </x:row>
    <x:row r="5" ht="102.5390625" hidden="0" customHeight="1">
      <x:c r="A5" s="106" t="str">
        <x:v>Blocage / salaire</x:v>
      </x:c>
      <x:c r="B5" s="12" t="str">
        <x:v>SECO – Empêchement de travailler</x:v>
      </x:c>
      <x:c r="C5" s="12" t="str">
        <x:v>https://www.seco.admin.ch/seco/fr/home/Arbeit/Personenfreizugigkeit_Arbeitsbeziehungen/Arbeitsrecht/FAQ_zum_privaten_Arbeitsrecht/verhinderung-des-arbeitnehmers-an-der-arbeitsleistung.html</x:v>
      </x:c>
      <x:c r="D5" s="17" t="str">
        <x:v>Échelles bernoise, bâloise, zurichoise; certificat médical; médecin-conseil.</x:v>
      </x:c>
    </x:row>
    <x:row r="6" ht="85.44921875" hidden="0" customHeight="1">
      <x:c r="A6" s="106" t="str">
        <x:v>Blocage</x:v>
      </x:c>
      <x:c r="B6" s="12" t="str">
        <x:v>SECO – Résiliation du contrat</x:v>
      </x:c>
      <x:c r="C6" s="12" t="str">
        <x:v>https://www.seco.admin.ch/seco/fr/home/Arbeit/Personenfreizugigkeit_Arbeitsbeziehungen/Arbeitsrecht/FAQ_zum_privaten_Arbeitsrecht/kuendigung.html</x:v>
      </x:c>
      <x:c r="D6" s="17" t="str">
        <x:v>Blocage selon art. 336c CO.</x:v>
      </x:c>
    </x:row>
    <x:row r="7" ht="68.359375" hidden="0" customHeight="1">
      <x:c r="A7" s="106" t="str">
        <x:v>Vacances</x:v>
      </x:c>
      <x:c r="B7" s="12" t="str">
        <x:v>SECO – Vacances</x:v>
      </x:c>
      <x:c r="C7" s="12" t="str">
        <x:v>https://www.seco.admin.ch/seco/fr/home/Arbeit/Personenfreizugigkeit_Arbeitsbeziehungen/Arbeitsrecht/FAQ_zum_privaten_Arbeitsrecht/ferien.html</x:v>
      </x:c>
      <x:c r="D7" s="17" t="str">
        <x:v>Droit minimal et réduction selon art. 329a–329d CO.</x:v>
      </x:c>
    </x:row>
    <x:row r="8" ht="68.359375" hidden="0" customHeight="1">
      <x:c r="A8" s="106" t="str">
        <x:v>Vacances</x:v>
      </x:c>
      <x:c r="B8" s="12" t="str">
        <x:v>KMU.admin – Vacances</x:v>
      </x:c>
      <x:c r="C8" s="12" t="str">
        <x:v>https://www.kmu.admin.ch/kmu/fr/home/savoir-pratique/personnel/droit-du-travail/temps-de-travail/vacances.html</x:v>
      </x:c>
      <x:c r="D8" s="17" t="str">
        <x:v>Rappel pratique sur le temps partiel.</x:v>
      </x:c>
    </x:row>
    <x:row r="9" ht="85.44921875" hidden="0" customHeight="1">
      <x:c r="A9" s="106" t="str">
        <x:v>Heures sup</x:v>
      </x:c>
      <x:c r="B9" s="12" t="str">
        <x:v>SECO – Heures supplémentaires</x:v>
      </x:c>
      <x:c r="C9" s="12" t="str">
        <x:v>https://www.seco.admin.ch/seco/fr/home/Arbeit/Personenfreizugigkeit_Arbeitsbeziehungen/Arbeitsrecht/FAQ_zum_privaten_Arbeitsrecht/ueberstunden.html</x:v>
      </x:c>
      <x:c r="D9" s="17" t="str">
        <x:v>Art. 321c CO, compensation, 25 %.</x:v>
      </x:c>
    </x:row>
    <x:row r="10" ht="34.1796875" hidden="0" customHeight="1">
      <x:c r="A10" s="107" t="str">
        <x:v>Congé non payé</x:v>
      </x:c>
      <x:c r="B10" s="19" t="str">
        <x:v>CFC – Congé non payé</x:v>
      </x:c>
      <x:c r="C10" s="19" t="str">
        <x:v>https://www.eak.admin.ch/fr/conge-non-paye</x:v>
      </x:c>
      <x:c r="D10" s="21" t="str">
        <x:v>Impact sur salaire et allocations familiales.</x:v>
      </x:c>
    </x:row>
  </x:sheetData>
  <x:mergeCells>
    <x:mergeCell ref="A1:D1"/>
  </x:mergeCells>
  <x:pageMargins left="0.7" right="0.7" top="0.75" bottom="0.75" header="0.3" footer="0.3"/>
</x:worksheet>
</file>